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65" windowWidth="15195" windowHeight="7875"/>
  </bookViews>
  <sheets>
    <sheet name="Аналит.отчет" sheetId="1" r:id="rId1"/>
    <sheet name="Диагностика" sheetId="2" state="hidden" r:id="rId2"/>
    <sheet name="Расчет ИФО" sheetId="3" state="hidden" r:id="rId3"/>
    <sheet name="Инвест. проекты" sheetId="5" r:id="rId4"/>
  </sheets>
  <definedNames>
    <definedName name="_xlnm.Print_Titles" localSheetId="0">Аналит.отчет!$5:$5</definedName>
    <definedName name="_xlnm.Print_Titles" localSheetId="1">Диагностика!$6:$6</definedName>
    <definedName name="_xlnm.Print_Titles" localSheetId="2">'Расчет ИФО'!$5:$9</definedName>
    <definedName name="_xlnm.Print_Area" localSheetId="0">Аналит.отчет!$A$1:$E$163</definedName>
    <definedName name="_xlnm.Print_Area" localSheetId="1">Диагностика!$A$1:$K$23</definedName>
    <definedName name="_xlnm.Print_Area" localSheetId="3">'Инвест. проекты'!$A$1:$H$13</definedName>
    <definedName name="_xlnm.Print_Area" localSheetId="2">'Расчет ИФО'!$A$1:$I$31</definedName>
  </definedNames>
  <calcPr calcId="124519"/>
</workbook>
</file>

<file path=xl/calcChain.xml><?xml version="1.0" encoding="utf-8"?>
<calcChain xmlns="http://schemas.openxmlformats.org/spreadsheetml/2006/main">
  <c r="C29" i="1"/>
  <c r="C122"/>
  <c r="G24" i="3"/>
  <c r="H24"/>
  <c r="I24" l="1"/>
  <c r="C106" i="1"/>
  <c r="D7"/>
  <c r="E29"/>
  <c r="C127"/>
  <c r="E122"/>
  <c r="C104"/>
  <c r="G17" i="3"/>
  <c r="G19"/>
  <c r="G20"/>
  <c r="E14" i="2"/>
  <c r="E18"/>
  <c r="G25" i="3"/>
  <c r="G26"/>
  <c r="H25"/>
  <c r="H26"/>
  <c r="E8" i="2"/>
  <c r="C46" i="1" s="1"/>
  <c r="E46" s="1"/>
  <c r="H18" i="2"/>
  <c r="H12" s="1"/>
  <c r="F8"/>
  <c r="C10" i="1" s="1"/>
  <c r="F14" i="2"/>
  <c r="F18"/>
  <c r="E156" i="1"/>
  <c r="C86"/>
  <c r="E77"/>
  <c r="D86"/>
  <c r="C76"/>
  <c r="C74"/>
  <c r="C72"/>
  <c r="C69"/>
  <c r="C67"/>
  <c r="E107"/>
  <c r="H17" i="3"/>
  <c r="H19"/>
  <c r="H20"/>
  <c r="H13"/>
  <c r="H14" s="1"/>
  <c r="G13"/>
  <c r="G14" s="1"/>
  <c r="E41" i="1"/>
  <c r="E87"/>
  <c r="E86"/>
  <c r="E85"/>
  <c r="E84"/>
  <c r="E83"/>
  <c r="E81"/>
  <c r="E158"/>
  <c r="E155"/>
  <c r="C157"/>
  <c r="D157"/>
  <c r="E154"/>
  <c r="C153"/>
  <c r="D150"/>
  <c r="C150"/>
  <c r="E150" s="1"/>
  <c r="E130"/>
  <c r="E132"/>
  <c r="E133"/>
  <c r="E134"/>
  <c r="E137"/>
  <c r="E138"/>
  <c r="E141"/>
  <c r="E142"/>
  <c r="E144"/>
  <c r="E145"/>
  <c r="E146"/>
  <c r="E147"/>
  <c r="E129"/>
  <c r="E124"/>
  <c r="D127"/>
  <c r="E127" s="1"/>
  <c r="E106"/>
  <c r="E108"/>
  <c r="E111"/>
  <c r="E112"/>
  <c r="E115"/>
  <c r="E116"/>
  <c r="E118"/>
  <c r="E119"/>
  <c r="E120"/>
  <c r="E121"/>
  <c r="D104"/>
  <c r="E104" s="1"/>
  <c r="H8" i="2"/>
  <c r="H7" s="1"/>
  <c r="C23" i="1" s="1"/>
  <c r="E23" s="1"/>
  <c r="G8" i="2"/>
  <c r="G7" s="1"/>
  <c r="I8"/>
  <c r="I7" s="1"/>
  <c r="J8"/>
  <c r="J7" s="1"/>
  <c r="K8"/>
  <c r="K7" s="1"/>
  <c r="G18"/>
  <c r="G14"/>
  <c r="H14"/>
  <c r="I18"/>
  <c r="I12" s="1"/>
  <c r="I14"/>
  <c r="J18"/>
  <c r="J14"/>
  <c r="J12" s="1"/>
  <c r="K18"/>
  <c r="K12" s="1"/>
  <c r="K14"/>
  <c r="E28" i="1"/>
  <c r="E27"/>
  <c r="E11"/>
  <c r="E56"/>
  <c r="E59"/>
  <c r="E62"/>
  <c r="E61"/>
  <c r="E51"/>
  <c r="E50"/>
  <c r="E75"/>
  <c r="E73"/>
  <c r="E71"/>
  <c r="E68"/>
  <c r="E66"/>
  <c r="E64"/>
  <c r="I26" i="3" l="1"/>
  <c r="F12" i="2"/>
  <c r="E12"/>
  <c r="F7"/>
  <c r="F22" s="1"/>
  <c r="G27" i="3"/>
  <c r="I25"/>
  <c r="H27"/>
  <c r="G12" i="2"/>
  <c r="G22" s="1"/>
  <c r="I17" i="3"/>
  <c r="I19"/>
  <c r="G21"/>
  <c r="G22" s="1"/>
  <c r="I13"/>
  <c r="E7" i="2"/>
  <c r="E153" i="1"/>
  <c r="K22" i="2"/>
  <c r="I22"/>
  <c r="H21" i="3"/>
  <c r="I20"/>
  <c r="H22"/>
  <c r="I14"/>
  <c r="C36" i="1" s="1"/>
  <c r="J22" i="2"/>
  <c r="C14" i="1"/>
  <c r="E14" s="1"/>
  <c r="C9"/>
  <c r="E10"/>
  <c r="C38"/>
  <c r="C24"/>
  <c r="E24" s="1"/>
  <c r="H22" i="2"/>
  <c r="I27" i="3" l="1"/>
  <c r="C47" i="1" s="1"/>
  <c r="I21" i="3"/>
  <c r="C39" i="1" s="1"/>
  <c r="E22" i="2"/>
  <c r="I22" i="3"/>
  <c r="C33" i="1" s="1"/>
  <c r="E38"/>
  <c r="C32"/>
  <c r="E32" s="1"/>
  <c r="E9"/>
  <c r="C7"/>
  <c r="C22" l="1"/>
  <c r="E22" s="1"/>
  <c r="E7"/>
</calcChain>
</file>

<file path=xl/sharedStrings.xml><?xml version="1.0" encoding="utf-8"?>
<sst xmlns="http://schemas.openxmlformats.org/spreadsheetml/2006/main" count="434" uniqueCount="222">
  <si>
    <t>Водоснабжение; водоотведение, организация сбора и утилизации отходов, деятельность по ликвидации загрязнений  (Е):</t>
  </si>
  <si>
    <t xml:space="preserve">Сельское, лесное хозяйство, охота, рыбаловство и рыбоводство, в том числе </t>
  </si>
  <si>
    <t>Лесоводство и лесозаготовки</t>
  </si>
  <si>
    <t>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</si>
  <si>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</si>
  <si>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</si>
  <si>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</si>
  <si>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Индекс промышленного производства</t>
  </si>
  <si>
    <t>№ п/п</t>
  </si>
  <si>
    <t>Наименование 
городского (сельского) поселения и населенного пункта на территории которого предполагается реализация инвестпроекта</t>
  </si>
  <si>
    <t>Наименование проекта</t>
  </si>
  <si>
    <t>Объем инвестиций, млн.руб.</t>
  </si>
  <si>
    <t>ВСЕГО ПО ПРОЕКТУ</t>
  </si>
  <si>
    <t>Количество создаваемых новых рабочих мест, ед.</t>
  </si>
  <si>
    <t>Текущее состояние проекта</t>
  </si>
  <si>
    <t>Инициатор проекта, контакты  (ФИО., занимаемая должность, тел., e-mail)</t>
  </si>
  <si>
    <t>Приложение 2</t>
  </si>
  <si>
    <t>Приложение 3</t>
  </si>
  <si>
    <t>Индекс промышленного производства,  (%) **</t>
  </si>
  <si>
    <t>Растениеводство и животноводство, охота и предоставление соответствующих услуг в этих областях - всего</t>
  </si>
  <si>
    <t>Сельское, лесное хозяйство, охота, рыбаловство и рыбоводство (А) - всего, 
в том числе:</t>
  </si>
  <si>
    <t>ВСЕГО по муниципальному образованию</t>
  </si>
  <si>
    <t>Растениеводство и животноводство, охота и предоставление соответствующих услуг в этих областях</t>
  </si>
  <si>
    <t xml:space="preserve">Торговля оптовая и розничная; ремонт автотранспортных средств и мотоциклов </t>
  </si>
  <si>
    <t xml:space="preserve">Промышленное производство: </t>
  </si>
  <si>
    <t>Индекс производства продукции в сельхозорганизациях</t>
  </si>
  <si>
    <t>Строительство:</t>
  </si>
  <si>
    <t>Транспортировка и хранение:</t>
  </si>
  <si>
    <t>Объем отгруженных товаров собственного производства, выполненных работ и услуг (В+C+D+E)</t>
  </si>
  <si>
    <t>Индекс промышленного производства(В+C+D)</t>
  </si>
  <si>
    <t xml:space="preserve">Выручка от реализации продукции, работ, услуг
(в действующих ценах) - всего, </t>
  </si>
  <si>
    <t>Трудовые ресурсы*</t>
  </si>
  <si>
    <t>Демографические процессы*</t>
  </si>
  <si>
    <t>Итого по промышленному производству (сумма разделов В+C+D)</t>
  </si>
  <si>
    <t>мясо</t>
  </si>
  <si>
    <t>молоко</t>
  </si>
  <si>
    <t>Растениеводство и животноводство</t>
  </si>
  <si>
    <t>*) сопоставимая цена 1994 г. (рублей за единицу продукции)</t>
  </si>
  <si>
    <t xml:space="preserve">***) в данной форме органы местного самоуправления показывают только ту продукцию, которая производится в муниципальном образовании, остальные наименования товаров удаляются </t>
  </si>
  <si>
    <t xml:space="preserve">Примечание: 
1. Таблица заполняется по крупным и средним организациям и предприятиям малого бизнеса, занимающих наибольший удельный вес в объеме отгруженных товаров, выполненных работ и услуг. 
2. В данной форме органы местного самоуправления показывают информацию по предприятиям в разрезе ОКВЭД2, которые имеются в муниципальном образовании, остальные ОКВЭДы удаляются. </t>
  </si>
  <si>
    <t>Транспортировка и хранение</t>
  </si>
  <si>
    <t>Строительство</t>
  </si>
  <si>
    <t>Деятельность в области информации и связи</t>
  </si>
  <si>
    <t>Деятельность в области спорта, отдыха и развлечений</t>
  </si>
  <si>
    <t xml:space="preserve">Расчет индекса производства по элементарному виду деятельности по Иркутской области ,
 исходя из динамики по товарам-представителям 
 </t>
  </si>
  <si>
    <t>**) индексы производства расчитывается по разделам видов экономической деятельности и в целом по промышленности, растениеводству и животноводству, лесоводству и лесозаготовкам</t>
  </si>
  <si>
    <t>ООО "КНАУФ ГИПС БАЙКАЛ"</t>
  </si>
  <si>
    <t>ОАО "Нукутское РТП"</t>
  </si>
  <si>
    <t>СХАО "Приморский"</t>
  </si>
  <si>
    <t>Код ОКВЭД,
 код ОКП</t>
  </si>
  <si>
    <t>Квартальный отчет предоставляется на 25 день после отчетного периода, годовой отчет - до 15 февраля</t>
  </si>
  <si>
    <t>Наименование показателя</t>
  </si>
  <si>
    <t>Ед. изм.</t>
  </si>
  <si>
    <t>Динамика, %</t>
  </si>
  <si>
    <t>Итоги развития МО</t>
  </si>
  <si>
    <t>млн.руб.</t>
  </si>
  <si>
    <t>в т.ч. по видам экономической деятельности:</t>
  </si>
  <si>
    <t>Выручка от реализации продукции, работ, услуг на душу населения</t>
  </si>
  <si>
    <t>тыс. руб.</t>
  </si>
  <si>
    <t>Убыток</t>
  </si>
  <si>
    <t xml:space="preserve">Доля  прибыльных предприятий </t>
  </si>
  <si>
    <t>%</t>
  </si>
  <si>
    <t xml:space="preserve">Доля убыточных предприятий </t>
  </si>
  <si>
    <t>План по налогам и сборам в консолидированный местный бюджет (сумма бюджетов муниципального района и городских и сельских поселений)</t>
  </si>
  <si>
    <t>Поступления налогов и сборов в консолидированный местный бюджет (сумма бюджетов муниципального района и городских и сельских поселений)</t>
  </si>
  <si>
    <t>руб.</t>
  </si>
  <si>
    <t>Состояние основных видов экономической деятельности хозяйствующих субъектов МО</t>
  </si>
  <si>
    <t xml:space="preserve">Объем отгруженных товаров собственного производства, выполненных работ и услуг </t>
  </si>
  <si>
    <t>Валовый выпуск продукции  в сельхозорганизациях</t>
  </si>
  <si>
    <t>Объем работ</t>
  </si>
  <si>
    <t>Ввод в действие жилых домов</t>
  </si>
  <si>
    <t>кв. м</t>
  </si>
  <si>
    <t>Введено жилья на душу населения</t>
  </si>
  <si>
    <t>Грузооборот</t>
  </si>
  <si>
    <t>тыс.т/км</t>
  </si>
  <si>
    <t>Пассажирооборот</t>
  </si>
  <si>
    <t>тыс. пас/км</t>
  </si>
  <si>
    <t xml:space="preserve">Розничный товарооборот </t>
  </si>
  <si>
    <t xml:space="preserve">Индекс физического объема </t>
  </si>
  <si>
    <t>Малый бизнес</t>
  </si>
  <si>
    <t>Число действующих малых предприятий - всего</t>
  </si>
  <si>
    <t>ед.</t>
  </si>
  <si>
    <t>Уд. вес выручки предприятий малого бизнеса в выручке  в целом по МО</t>
  </si>
  <si>
    <t>бюджетные средства</t>
  </si>
  <si>
    <t>Коэффициент естественного прироста( убыли) населения (разница между числом родившихся человек на 1000 человек населения и числом умерших человек на 1000 человек населения)</t>
  </si>
  <si>
    <t>Половая структура населения</t>
  </si>
  <si>
    <t xml:space="preserve">                                  мужчины</t>
  </si>
  <si>
    <t>тыс.чел.</t>
  </si>
  <si>
    <t>уд. вес в общей численности населения</t>
  </si>
  <si>
    <t xml:space="preserve">                                   женщины </t>
  </si>
  <si>
    <t xml:space="preserve">                                   уд. вес в общей численности населения</t>
  </si>
  <si>
    <t>Возрастная структура населения</t>
  </si>
  <si>
    <t xml:space="preserve">                                  моложе трудоспособного возраста</t>
  </si>
  <si>
    <t xml:space="preserve">                                  трудоспособный возраст</t>
  </si>
  <si>
    <t xml:space="preserve">                                  старше трудоспособного возраста</t>
  </si>
  <si>
    <t>чел.</t>
  </si>
  <si>
    <t>Уд. вес численности городского населения в общей численности населения</t>
  </si>
  <si>
    <t>Уд. вес численности сельского населения в общей численности населения</t>
  </si>
  <si>
    <t xml:space="preserve"> Всего  </t>
  </si>
  <si>
    <t xml:space="preserve">Занятые в экономике  </t>
  </si>
  <si>
    <t xml:space="preserve">                        в том числе работающие по найму </t>
  </si>
  <si>
    <t>Учащиеся  16 лет и старше</t>
  </si>
  <si>
    <t xml:space="preserve">Не занятые в экономике  </t>
  </si>
  <si>
    <t xml:space="preserve">                        в том числе безработные граждане</t>
  </si>
  <si>
    <t>Доля занятых на малых предприятиях в общей численности занятых в экономике - всего, в т.ч. по видам экономической деятельности:</t>
  </si>
  <si>
    <t xml:space="preserve">Уровень жизни населения </t>
  </si>
  <si>
    <t>Численность населения - всего</t>
  </si>
  <si>
    <t>тыс. чел.</t>
  </si>
  <si>
    <t>Среднесписочная численность работающих - всего,</t>
  </si>
  <si>
    <t>в том числе:</t>
  </si>
  <si>
    <t>Уровень регистрируемой безработицы(к трудоспособному населению)</t>
  </si>
  <si>
    <t xml:space="preserve">Среднедушевой денежный доход  </t>
  </si>
  <si>
    <t>Среднемесячная начисленная заработная плата (без выплат социального характера) - всего,</t>
  </si>
  <si>
    <t>Выплаты социального характера</t>
  </si>
  <si>
    <t>Фонд оплаты труда</t>
  </si>
  <si>
    <t xml:space="preserve">Покупательная способность денежных доходов населения (соотношение среднедушевых денежных доходов и прожиточного минимума) </t>
  </si>
  <si>
    <t>раз</t>
  </si>
  <si>
    <t xml:space="preserve">Численность населения с доходами ниже прожиточного минимума </t>
  </si>
  <si>
    <t xml:space="preserve">Доля населения с доходами ниже прожиточного минимума </t>
  </si>
  <si>
    <t>Задолженность по заработной плате в целом по МО</t>
  </si>
  <si>
    <t xml:space="preserve">               в том числе по бюджетным учреждениям </t>
  </si>
  <si>
    <t>тыс.руб.</t>
  </si>
  <si>
    <t>Приложение 1</t>
  </si>
  <si>
    <t xml:space="preserve">Объем отгруженных товаров, выполненных работ и услуг </t>
  </si>
  <si>
    <t>Выручка от реализации товаров (работ, услуг)</t>
  </si>
  <si>
    <t>Себестоимость произведенной продукции</t>
  </si>
  <si>
    <t>Прибыль до налого-обложения</t>
  </si>
  <si>
    <t>Среднесписочная численность работающих (чел.)</t>
  </si>
  <si>
    <t>в том числе предприятия:</t>
  </si>
  <si>
    <t>из них:</t>
  </si>
  <si>
    <t>(органы местного самоуправления при необходимости дополняют номенклатуру продукции)</t>
  </si>
  <si>
    <t>Произведено в натуральном выражении</t>
  </si>
  <si>
    <t>Средняя цена за единицу продукции, тыс. рублей</t>
  </si>
  <si>
    <t xml:space="preserve">Объем произведенной продукции в сопоставимых ценах </t>
  </si>
  <si>
    <t>отчетный период</t>
  </si>
  <si>
    <t>соответст. период прошлого года</t>
  </si>
  <si>
    <t>за соответствую-щий период прошлого года</t>
  </si>
  <si>
    <t>А</t>
  </si>
  <si>
    <t>Б</t>
  </si>
  <si>
    <t>ПРОМЫШЛЕННОЕ ПРОИЗВОДСТВО:</t>
  </si>
  <si>
    <t>т</t>
  </si>
  <si>
    <t>ИТОГО</t>
  </si>
  <si>
    <t>тыс.т</t>
  </si>
  <si>
    <t>Государственное управление и обеспечение военной безопасности; обязательное социальное обеспечение</t>
  </si>
  <si>
    <t>Добыча полезных ископаемых</t>
  </si>
  <si>
    <t>Обрабатывающие производства</t>
  </si>
  <si>
    <t>Образование</t>
  </si>
  <si>
    <t>Здравоохранение и предоставление социальных услуг</t>
  </si>
  <si>
    <t>из них по отраслям социальной сферы:</t>
  </si>
  <si>
    <t>Прочие</t>
  </si>
  <si>
    <t>Управление</t>
  </si>
  <si>
    <t>Объем отгруженных товаров собственного производства, выполненных работ и услуг</t>
  </si>
  <si>
    <t>Диагностика состояния экономики и предприятий муниципального образования</t>
  </si>
  <si>
    <t>(млн. руб.)</t>
  </si>
  <si>
    <t>х</t>
  </si>
  <si>
    <t>Наименование элементарного вида деятельности,
 товара-представителя</t>
  </si>
  <si>
    <t>7=итог гр.5/
итог гр.6*100</t>
  </si>
  <si>
    <t xml:space="preserve">Прибыль, прибыльно работающих  предприятий </t>
  </si>
  <si>
    <t>Обеспеченность собственными доходами консолидированного местного бюджета  на душу населения</t>
  </si>
  <si>
    <t xml:space="preserve">В том числе из общей численности работающих численность работников бюджетной сферы, финансируемой из консолидированного местного бюджета-всего, </t>
  </si>
  <si>
    <t>Миграция населения (разница между числом прибывших и числом выбывших, приток(+), отток(-)</t>
  </si>
  <si>
    <t>Граждане (физические лица), занимающиеся предпринимательской деятельностью без образования юридического лица (индивидуальные предприниматели, главы крестьянских (фермерских) хозяйств)</t>
  </si>
  <si>
    <t xml:space="preserve">Прожиточный минимум (начиная со 2 квартала, рассчитывается среднее значение за период) </t>
  </si>
  <si>
    <t>Добыча полезных ископаемых (В):</t>
  </si>
  <si>
    <t>Обрабатывающие производства (С):</t>
  </si>
  <si>
    <t>Обеспечение электрической энергией, газом и паром; кондиционирование воздуха (D):</t>
  </si>
  <si>
    <t xml:space="preserve">Объем инвестиций  -  всего, в т.ч.: </t>
  </si>
  <si>
    <t>…</t>
  </si>
  <si>
    <r>
      <t>*</t>
    </r>
    <r>
      <rPr>
        <b/>
        <u/>
        <sz val="16"/>
        <rFont val="Times New Roman"/>
        <family val="1"/>
        <charset val="204"/>
      </rPr>
      <t>Примечание:</t>
    </r>
    <r>
      <rPr>
        <b/>
        <sz val="16"/>
        <rFont val="Times New Roman"/>
        <family val="1"/>
        <charset val="204"/>
      </rPr>
      <t xml:space="preserve"> разделы "Демографические процессы", "Трудовые ресурсы" заполняются по итогам года</t>
    </r>
  </si>
  <si>
    <t>Обрабатывающие производства, всего (С)</t>
  </si>
  <si>
    <t>Деятельность полиграфическая и копирование носителей информации - всего</t>
  </si>
  <si>
    <t>Производство прочей неметаллической минеральной продукции - всего</t>
  </si>
  <si>
    <t xml:space="preserve"> Добыча полезных ископаемых (Раздел В)</t>
  </si>
  <si>
    <t xml:space="preserve"> Обрабатывающие производства (Раздел С )</t>
  </si>
  <si>
    <t>Добыча прочих полезных ископаемых</t>
  </si>
  <si>
    <t>Гипс,тыс.т</t>
  </si>
  <si>
    <t>08</t>
  </si>
  <si>
    <t>08.11.20.120</t>
  </si>
  <si>
    <t>Производство прочей неметаллической минеральной продукции</t>
  </si>
  <si>
    <t>Изделия из гипса строительные,тыс.кв.м</t>
  </si>
  <si>
    <t>Растворы строительные,Тыс. куб.м</t>
  </si>
  <si>
    <t>23</t>
  </si>
  <si>
    <t>23.62.10</t>
  </si>
  <si>
    <t>23.64.10.120</t>
  </si>
  <si>
    <t>тыс.кв.м</t>
  </si>
  <si>
    <t xml:space="preserve">Сельское, лесное хозяйство, охота, рыболовство и рыбоводство, в том числе </t>
  </si>
  <si>
    <t>Сельское, лесное хозяйство, охота, рыболовство и рыбоводство:</t>
  </si>
  <si>
    <t>Деятельность в области культуры, спорта, организации досуга и развлечений, в том числе:</t>
  </si>
  <si>
    <t>18</t>
  </si>
  <si>
    <t>Газеты (экземпляров, тираж условный /в 4-х полосном исчислении формата А2/)</t>
  </si>
  <si>
    <t>18.11</t>
  </si>
  <si>
    <t>тыс. куб.м</t>
  </si>
  <si>
    <t>млн.шт.</t>
  </si>
  <si>
    <t xml:space="preserve">Деятельность полиграфическая и копирование носителей информации </t>
  </si>
  <si>
    <t>МБУ "Газета "Свет Октября"</t>
  </si>
  <si>
    <t>Администрация МО "Нукутский район"</t>
  </si>
  <si>
    <t>Капитальный ремонт здания МБОУ Новонукутская СОШ</t>
  </si>
  <si>
    <t>п. Новонукутский</t>
  </si>
  <si>
    <t>Мощность проекта
 (в соответст. единицах)</t>
  </si>
  <si>
    <t>Строительство школы в п. Новонукутский</t>
  </si>
  <si>
    <t>п Новонукутский</t>
  </si>
  <si>
    <t>154 места</t>
  </si>
  <si>
    <t>Строительство многофункционального учреждения культуры</t>
  </si>
  <si>
    <t>Строительство школы в с. Целинный</t>
  </si>
  <si>
    <t>п. Целинный</t>
  </si>
  <si>
    <r>
      <t xml:space="preserve">Сводный перечень инвестиционных проектов, реализация которых предполагается на территории
</t>
    </r>
    <r>
      <rPr>
        <b/>
        <u/>
        <sz val="16"/>
        <rFont val="Times New Roman"/>
        <family val="1"/>
        <charset val="204"/>
      </rPr>
      <t>муниципального образования "Нукутский район"</t>
    </r>
    <r>
      <rPr>
        <b/>
        <sz val="16"/>
        <rFont val="Times New Roman"/>
        <family val="1"/>
        <charset val="204"/>
      </rPr>
      <t xml:space="preserve">
</t>
    </r>
    <r>
      <rPr>
        <b/>
        <sz val="10"/>
        <rFont val="Times New Roman"/>
        <family val="1"/>
        <charset val="204"/>
      </rPr>
      <t>(наименование муниципального района, городского округа)</t>
    </r>
  </si>
  <si>
    <t>-</t>
  </si>
  <si>
    <t>Значение показателя за соответствующий период 2017 года</t>
  </si>
  <si>
    <t>проект реализуется (проводятся ремонтные работы)</t>
  </si>
  <si>
    <t xml:space="preserve">за отчетный период             </t>
  </si>
  <si>
    <t>зерно</t>
  </si>
  <si>
    <t xml:space="preserve"> "Нукутский район" за 2018 г.</t>
  </si>
  <si>
    <t>Аналитический отчет о социально-экономической ситуации в муниципальном образовании "Нукутский район" за 2018 год</t>
  </si>
  <si>
    <t>Значение показателя за 2018 год</t>
  </si>
  <si>
    <t>поиск инвестора</t>
  </si>
  <si>
    <t>150 мест</t>
  </si>
  <si>
    <t>ПСД на экспертизе</t>
  </si>
  <si>
    <t>проект реализуется</t>
  </si>
  <si>
    <t>Строительство базы отдыха "Солнечный берег Мельхитуя"</t>
  </si>
  <si>
    <t>д.Мельхитуй</t>
  </si>
  <si>
    <t>40 мест</t>
  </si>
  <si>
    <t xml:space="preserve"> 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</si>
</sst>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0.0"/>
  </numFmts>
  <fonts count="33">
    <font>
      <sz val="10"/>
      <name val="Arial Cyr"/>
      <charset val="204"/>
    </font>
    <font>
      <sz val="10"/>
      <name val="Arial Cyr"/>
      <charset val="204"/>
    </font>
    <font>
      <sz val="14"/>
      <name val="Arial Cyr"/>
      <charset val="204"/>
    </font>
    <font>
      <b/>
      <sz val="14"/>
      <name val="Arial Cyr"/>
      <family val="2"/>
      <charset val="204"/>
    </font>
    <font>
      <b/>
      <sz val="14"/>
      <name val="Times New Roman"/>
      <family val="1"/>
      <charset val="204"/>
    </font>
    <font>
      <b/>
      <sz val="14"/>
      <name val="Times New Roman"/>
      <family val="1"/>
    </font>
    <font>
      <sz val="14"/>
      <name val="Arial Cyr"/>
      <family val="2"/>
      <charset val="204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  <charset val="204"/>
    </font>
    <font>
      <b/>
      <u/>
      <sz val="14"/>
      <name val="Times New Roman"/>
      <family val="1"/>
    </font>
    <font>
      <u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6"/>
      <name val="Arial Cyr"/>
      <family val="2"/>
      <charset val="204"/>
    </font>
    <font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sz val="22"/>
      <name val="Arial Cyr"/>
      <charset val="204"/>
    </font>
    <font>
      <b/>
      <sz val="20"/>
      <name val="Times New Roman"/>
      <family val="1"/>
      <charset val="204"/>
    </font>
    <font>
      <sz val="20"/>
      <name val="Arial Cyr"/>
      <charset val="204"/>
    </font>
    <font>
      <b/>
      <u/>
      <sz val="14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sz val="16"/>
      <name val="Times New Roman"/>
      <family val="1"/>
    </font>
    <font>
      <sz val="12"/>
      <name val="Times New Roman"/>
      <family val="1"/>
      <charset val="204"/>
    </font>
    <font>
      <b/>
      <sz val="24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6">
    <xf numFmtId="0" fontId="0" fillId="0" borderId="0" xfId="0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left"/>
    </xf>
    <xf numFmtId="0" fontId="8" fillId="0" borderId="4" xfId="0" applyFont="1" applyBorder="1" applyAlignment="1">
      <alignment horizontal="left" vertical="center" wrapText="1"/>
    </xf>
    <xf numFmtId="164" fontId="2" fillId="2" borderId="4" xfId="0" applyNumberFormat="1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/>
    </xf>
    <xf numFmtId="0" fontId="8" fillId="0" borderId="4" xfId="0" applyFont="1" applyBorder="1"/>
    <xf numFmtId="0" fontId="7" fillId="0" borderId="9" xfId="0" applyFont="1" applyBorder="1" applyAlignment="1">
      <alignment horizontal="center" vertical="center"/>
    </xf>
    <xf numFmtId="0" fontId="8" fillId="0" borderId="1" xfId="0" applyFont="1" applyBorder="1"/>
    <xf numFmtId="0" fontId="7" fillId="0" borderId="8" xfId="0" applyFont="1" applyBorder="1" applyAlignment="1">
      <alignment horizontal="right" vertical="center" wrapText="1"/>
    </xf>
    <xf numFmtId="0" fontId="15" fillId="0" borderId="0" xfId="0" applyFont="1" applyBorder="1" applyAlignment="1">
      <alignment horizontal="right" vertical="center" wrapText="1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164" fontId="17" fillId="0" borderId="0" xfId="0" applyNumberFormat="1" applyFont="1" applyBorder="1" applyAlignment="1">
      <alignment horizontal="left" vertical="center" wrapText="1"/>
    </xf>
    <xf numFmtId="49" fontId="0" fillId="0" borderId="0" xfId="0" applyNumberFormat="1"/>
    <xf numFmtId="0" fontId="15" fillId="0" borderId="0" xfId="0" applyFont="1"/>
    <xf numFmtId="0" fontId="24" fillId="0" borderId="10" xfId="0" applyFont="1" applyBorder="1" applyAlignment="1">
      <alignment wrapText="1"/>
    </xf>
    <xf numFmtId="49" fontId="24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wrapText="1"/>
    </xf>
    <xf numFmtId="0" fontId="25" fillId="0" borderId="10" xfId="0" applyFont="1" applyBorder="1"/>
    <xf numFmtId="0" fontId="21" fillId="0" borderId="10" xfId="0" applyFont="1" applyBorder="1" applyAlignment="1">
      <alignment wrapText="1"/>
    </xf>
    <xf numFmtId="49" fontId="21" fillId="0" borderId="10" xfId="0" applyNumberFormat="1" applyFont="1" applyBorder="1" applyAlignment="1">
      <alignment horizontal="center" wrapText="1"/>
    </xf>
    <xf numFmtId="49" fontId="21" fillId="0" borderId="11" xfId="0" applyNumberFormat="1" applyFont="1" applyBorder="1" applyAlignment="1">
      <alignment wrapText="1"/>
    </xf>
    <xf numFmtId="0" fontId="21" fillId="0" borderId="12" xfId="0" applyFont="1" applyBorder="1" applyAlignment="1">
      <alignment horizontal="center"/>
    </xf>
    <xf numFmtId="0" fontId="21" fillId="0" borderId="12" xfId="0" applyFont="1" applyBorder="1" applyAlignment="1">
      <alignment horizontal="center" wrapText="1"/>
    </xf>
    <xf numFmtId="0" fontId="21" fillId="0" borderId="10" xfId="0" applyFont="1" applyBorder="1" applyAlignment="1">
      <alignment vertical="center" wrapText="1"/>
    </xf>
    <xf numFmtId="0" fontId="19" fillId="0" borderId="0" xfId="0" applyFont="1"/>
    <xf numFmtId="49" fontId="19" fillId="0" borderId="0" xfId="0" applyNumberFormat="1" applyFont="1"/>
    <xf numFmtId="0" fontId="9" fillId="0" borderId="4" xfId="0" applyFont="1" applyBorder="1" applyAlignment="1">
      <alignment horizontal="left" wrapText="1"/>
    </xf>
    <xf numFmtId="0" fontId="9" fillId="0" borderId="4" xfId="0" applyFont="1" applyBorder="1" applyAlignment="1">
      <alignment horizontal="right" wrapText="1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164" fontId="2" fillId="0" borderId="0" xfId="0" applyNumberFormat="1" applyFont="1" applyBorder="1" applyAlignment="1">
      <alignment horizontal="left" vertical="center" wrapText="1"/>
    </xf>
    <xf numFmtId="0" fontId="21" fillId="0" borderId="13" xfId="0" applyFont="1" applyBorder="1" applyAlignment="1">
      <alignment horizontal="center"/>
    </xf>
    <xf numFmtId="0" fontId="25" fillId="2" borderId="10" xfId="0" applyFont="1" applyFill="1" applyBorder="1"/>
    <xf numFmtId="49" fontId="21" fillId="0" borderId="12" xfId="0" applyNumberFormat="1" applyFont="1" applyBorder="1" applyAlignment="1">
      <alignment horizontal="center" wrapText="1"/>
    </xf>
    <xf numFmtId="49" fontId="21" fillId="0" borderId="12" xfId="0" applyNumberFormat="1" applyFont="1" applyBorder="1" applyAlignment="1">
      <alignment horizontal="center"/>
    </xf>
    <xf numFmtId="0" fontId="21" fillId="2" borderId="10" xfId="0" applyFont="1" applyFill="1" applyBorder="1" applyAlignment="1">
      <alignment horizontal="center" wrapText="1"/>
    </xf>
    <xf numFmtId="0" fontId="24" fillId="0" borderId="14" xfId="0" applyFont="1" applyBorder="1" applyAlignment="1">
      <alignment wrapText="1"/>
    </xf>
    <xf numFmtId="0" fontId="22" fillId="0" borderId="12" xfId="0" applyFont="1" applyBorder="1" applyAlignment="1">
      <alignment wrapText="1"/>
    </xf>
    <xf numFmtId="0" fontId="22" fillId="0" borderId="12" xfId="0" applyFont="1" applyBorder="1" applyAlignment="1">
      <alignment vertical="center" wrapText="1"/>
    </xf>
    <xf numFmtId="0" fontId="7" fillId="0" borderId="4" xfId="0" applyFont="1" applyFill="1" applyBorder="1" applyAlignment="1">
      <alignment horizontal="left" vertical="center" wrapText="1"/>
    </xf>
    <xf numFmtId="49" fontId="12" fillId="0" borderId="3" xfId="0" applyNumberFormat="1" applyFont="1" applyFill="1" applyBorder="1" applyAlignment="1">
      <alignment horizontal="left" vertical="center" wrapText="1"/>
    </xf>
    <xf numFmtId="49" fontId="12" fillId="0" borderId="3" xfId="0" applyNumberFormat="1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49" fontId="12" fillId="0" borderId="4" xfId="0" applyNumberFormat="1" applyFont="1" applyFill="1" applyBorder="1" applyAlignment="1">
      <alignment horizontal="left" vertical="center" wrapText="1"/>
    </xf>
    <xf numFmtId="0" fontId="26" fillId="0" borderId="6" xfId="0" applyFont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1" fillId="0" borderId="9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/>
    </xf>
    <xf numFmtId="0" fontId="8" fillId="0" borderId="2" xfId="0" applyFont="1" applyFill="1" applyBorder="1" applyAlignment="1">
      <alignment vertical="center"/>
    </xf>
    <xf numFmtId="0" fontId="21" fillId="3" borderId="10" xfId="0" applyFont="1" applyFill="1" applyBorder="1" applyAlignment="1">
      <alignment horizontal="center" wrapText="1"/>
    </xf>
    <xf numFmtId="0" fontId="29" fillId="3" borderId="0" xfId="0" applyFont="1" applyFill="1"/>
    <xf numFmtId="0" fontId="29" fillId="0" borderId="0" xfId="0" applyFont="1"/>
    <xf numFmtId="0" fontId="29" fillId="0" borderId="0" xfId="0" applyFont="1" applyAlignment="1">
      <alignment vertical="center"/>
    </xf>
    <xf numFmtId="0" fontId="29" fillId="3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29" fillId="3" borderId="15" xfId="0" applyFont="1" applyFill="1" applyBorder="1" applyAlignment="1">
      <alignment vertical="center" wrapText="1"/>
    </xf>
    <xf numFmtId="0" fontId="29" fillId="3" borderId="16" xfId="0" applyFont="1" applyFill="1" applyBorder="1" applyAlignment="1">
      <alignment vertical="center" wrapText="1"/>
    </xf>
    <xf numFmtId="0" fontId="29" fillId="3" borderId="17" xfId="0" applyFont="1" applyFill="1" applyBorder="1" applyAlignment="1">
      <alignment vertical="center" wrapText="1"/>
    </xf>
    <xf numFmtId="0" fontId="29" fillId="0" borderId="0" xfId="0" applyFont="1" applyAlignment="1">
      <alignment horizontal="center" vertical="center"/>
    </xf>
    <xf numFmtId="0" fontId="31" fillId="0" borderId="0" xfId="0" applyFont="1" applyAlignment="1">
      <alignment horizontal="right" vertical="center" wrapText="1"/>
    </xf>
    <xf numFmtId="49" fontId="12" fillId="3" borderId="3" xfId="0" applyNumberFormat="1" applyFont="1" applyFill="1" applyBorder="1" applyAlignment="1">
      <alignment horizontal="left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49" fontId="21" fillId="0" borderId="10" xfId="0" applyNumberFormat="1" applyFont="1" applyBorder="1" applyAlignment="1">
      <alignment wrapText="1"/>
    </xf>
    <xf numFmtId="0" fontId="25" fillId="0" borderId="0" xfId="0" applyFont="1" applyBorder="1"/>
    <xf numFmtId="0" fontId="21" fillId="0" borderId="0" xfId="0" applyFont="1" applyBorder="1"/>
    <xf numFmtId="49" fontId="21" fillId="0" borderId="0" xfId="0" applyNumberFormat="1" applyFont="1" applyBorder="1"/>
    <xf numFmtId="0" fontId="21" fillId="0" borderId="0" xfId="0" applyFont="1" applyAlignment="1">
      <alignment horizontal="right" vertical="center" wrapText="1"/>
    </xf>
    <xf numFmtId="0" fontId="29" fillId="4" borderId="18" xfId="0" applyFont="1" applyFill="1" applyBorder="1" applyAlignment="1">
      <alignment horizontal="center" vertical="center" wrapText="1"/>
    </xf>
    <xf numFmtId="0" fontId="29" fillId="4" borderId="0" xfId="0" applyFont="1" applyFill="1" applyAlignment="1">
      <alignment vertical="center"/>
    </xf>
    <xf numFmtId="0" fontId="29" fillId="4" borderId="0" xfId="0" applyFont="1" applyFill="1"/>
    <xf numFmtId="0" fontId="21" fillId="4" borderId="18" xfId="0" applyFont="1" applyFill="1" applyBorder="1" applyAlignment="1">
      <alignment horizontal="center" vertical="center" wrapText="1"/>
    </xf>
    <xf numFmtId="0" fontId="21" fillId="5" borderId="20" xfId="0" applyFont="1" applyFill="1" applyBorder="1" applyAlignment="1">
      <alignment horizontal="center" vertical="center"/>
    </xf>
    <xf numFmtId="49" fontId="21" fillId="5" borderId="18" xfId="0" applyNumberFormat="1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/>
    </xf>
    <xf numFmtId="0" fontId="21" fillId="5" borderId="21" xfId="0" applyFont="1" applyFill="1" applyBorder="1" applyAlignment="1">
      <alignment horizontal="center" vertical="center" wrapText="1"/>
    </xf>
    <xf numFmtId="164" fontId="13" fillId="0" borderId="4" xfId="0" applyNumberFormat="1" applyFont="1" applyBorder="1" applyAlignment="1">
      <alignment horizontal="center" vertical="center" wrapText="1"/>
    </xf>
    <xf numFmtId="164" fontId="13" fillId="2" borderId="4" xfId="0" applyNumberFormat="1" applyFont="1" applyFill="1" applyBorder="1" applyAlignment="1">
      <alignment horizontal="center" vertical="center" wrapText="1"/>
    </xf>
    <xf numFmtId="2" fontId="13" fillId="0" borderId="2" xfId="0" applyNumberFormat="1" applyFont="1" applyBorder="1" applyAlignment="1">
      <alignment horizontal="center" vertical="center" wrapText="1"/>
    </xf>
    <xf numFmtId="2" fontId="13" fillId="0" borderId="4" xfId="0" applyNumberFormat="1" applyFont="1" applyBorder="1" applyAlignment="1">
      <alignment horizontal="center" vertical="center" wrapText="1"/>
    </xf>
    <xf numFmtId="2" fontId="13" fillId="2" borderId="4" xfId="0" applyNumberFormat="1" applyFont="1" applyFill="1" applyBorder="1" applyAlignment="1">
      <alignment horizontal="center" vertical="center" wrapText="1"/>
    </xf>
    <xf numFmtId="2" fontId="13" fillId="2" borderId="3" xfId="0" applyNumberFormat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2" fontId="13" fillId="0" borderId="3" xfId="0" applyNumberFormat="1" applyFont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2" fontId="13" fillId="0" borderId="3" xfId="0" applyNumberFormat="1" applyFont="1" applyFill="1" applyBorder="1" applyAlignment="1">
      <alignment horizontal="center" vertical="center" wrapText="1"/>
    </xf>
    <xf numFmtId="2" fontId="13" fillId="0" borderId="9" xfId="0" applyNumberFormat="1" applyFont="1" applyBorder="1" applyAlignment="1">
      <alignment horizontal="center" vertical="center" wrapText="1"/>
    </xf>
    <xf numFmtId="2" fontId="13" fillId="0" borderId="5" xfId="0" applyNumberFormat="1" applyFont="1" applyBorder="1" applyAlignment="1">
      <alignment horizontal="center" vertical="center" wrapText="1"/>
    </xf>
    <xf numFmtId="2" fontId="21" fillId="0" borderId="10" xfId="0" applyNumberFormat="1" applyFont="1" applyBorder="1" applyAlignment="1">
      <alignment horizontal="center"/>
    </xf>
    <xf numFmtId="2" fontId="21" fillId="2" borderId="10" xfId="0" applyNumberFormat="1" applyFont="1" applyFill="1" applyBorder="1" applyAlignment="1">
      <alignment horizontal="center"/>
    </xf>
    <xf numFmtId="2" fontId="21" fillId="0" borderId="12" xfId="0" applyNumberFormat="1" applyFont="1" applyBorder="1" applyAlignment="1">
      <alignment horizontal="center"/>
    </xf>
    <xf numFmtId="2" fontId="13" fillId="0" borderId="4" xfId="0" applyNumberFormat="1" applyFont="1" applyFill="1" applyBorder="1" applyAlignment="1">
      <alignment horizontal="center" vertical="center" wrapText="1"/>
    </xf>
    <xf numFmtId="2" fontId="13" fillId="0" borderId="19" xfId="0" applyNumberFormat="1" applyFont="1" applyBorder="1" applyAlignment="1">
      <alignment horizontal="center" vertical="center" wrapText="1"/>
    </xf>
    <xf numFmtId="0" fontId="0" fillId="0" borderId="15" xfId="0" applyBorder="1"/>
    <xf numFmtId="2" fontId="21" fillId="0" borderId="12" xfId="0" applyNumberFormat="1" applyFont="1" applyBorder="1" applyAlignment="1">
      <alignment horizontal="center" vertical="center"/>
    </xf>
    <xf numFmtId="164" fontId="13" fillId="2" borderId="3" xfId="0" applyNumberFormat="1" applyFont="1" applyFill="1" applyBorder="1" applyAlignment="1">
      <alignment horizontal="center" vertical="center" wrapText="1"/>
    </xf>
    <xf numFmtId="2" fontId="21" fillId="0" borderId="22" xfId="0" applyNumberFormat="1" applyFont="1" applyBorder="1" applyAlignment="1">
      <alignment horizontal="center"/>
    </xf>
    <xf numFmtId="2" fontId="21" fillId="0" borderId="23" xfId="0" applyNumberFormat="1" applyFont="1" applyBorder="1" applyAlignment="1">
      <alignment horizontal="center"/>
    </xf>
    <xf numFmtId="2" fontId="21" fillId="2" borderId="22" xfId="0" applyNumberFormat="1" applyFont="1" applyFill="1" applyBorder="1" applyAlignment="1">
      <alignment horizontal="center"/>
    </xf>
    <xf numFmtId="2" fontId="21" fillId="0" borderId="12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2" fontId="25" fillId="0" borderId="10" xfId="0" applyNumberFormat="1" applyFont="1" applyBorder="1"/>
    <xf numFmtId="0" fontId="4" fillId="0" borderId="0" xfId="0" applyFont="1" applyAlignment="1">
      <alignment horizontal="right" vertical="center"/>
    </xf>
    <xf numFmtId="0" fontId="13" fillId="3" borderId="0" xfId="0" applyFont="1" applyFill="1" applyBorder="1" applyAlignment="1">
      <alignment horizontal="right" vertical="center" wrapText="1"/>
    </xf>
    <xf numFmtId="0" fontId="24" fillId="0" borderId="0" xfId="0" applyFont="1" applyFill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4" fillId="5" borderId="6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164" fontId="13" fillId="0" borderId="18" xfId="0" applyNumberFormat="1" applyFont="1" applyBorder="1" applyAlignment="1">
      <alignment horizontal="center" vertical="center" wrapText="1"/>
    </xf>
    <xf numFmtId="0" fontId="13" fillId="0" borderId="18" xfId="0" applyFont="1" applyBorder="1" applyAlignment="1">
      <alignment vertical="center" wrapText="1"/>
    </xf>
    <xf numFmtId="0" fontId="31" fillId="0" borderId="18" xfId="0" applyFont="1" applyBorder="1" applyAlignment="1">
      <alignment horizontal="left" vertical="center"/>
    </xf>
    <xf numFmtId="0" fontId="19" fillId="0" borderId="18" xfId="0" applyFont="1" applyBorder="1"/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1" fontId="7" fillId="0" borderId="4" xfId="0" applyNumberFormat="1" applyFont="1" applyFill="1" applyBorder="1" applyAlignment="1">
      <alignment horizontal="center" vertical="center" wrapText="1"/>
    </xf>
    <xf numFmtId="2" fontId="7" fillId="0" borderId="5" xfId="0" applyNumberFormat="1" applyFont="1" applyFill="1" applyBorder="1" applyAlignment="1">
      <alignment horizontal="center" vertical="center" wrapText="1"/>
    </xf>
    <xf numFmtId="2" fontId="13" fillId="0" borderId="2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2" fontId="13" fillId="0" borderId="8" xfId="0" applyNumberFormat="1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2" fontId="13" fillId="0" borderId="9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2" fontId="13" fillId="0" borderId="6" xfId="0" applyNumberFormat="1" applyFont="1" applyFill="1" applyBorder="1" applyAlignment="1">
      <alignment horizontal="center" vertical="center" wrapText="1"/>
    </xf>
    <xf numFmtId="1" fontId="13" fillId="0" borderId="3" xfId="0" applyNumberFormat="1" applyFont="1" applyFill="1" applyBorder="1" applyAlignment="1">
      <alignment horizontal="center" vertical="center" wrapText="1"/>
    </xf>
    <xf numFmtId="2" fontId="13" fillId="0" borderId="5" xfId="0" applyNumberFormat="1" applyFont="1" applyFill="1" applyBorder="1" applyAlignment="1">
      <alignment horizontal="center" vertical="center" wrapText="1"/>
    </xf>
    <xf numFmtId="164" fontId="13" fillId="0" borderId="18" xfId="0" applyNumberFormat="1" applyFont="1" applyFill="1" applyBorder="1" applyAlignment="1">
      <alignment horizontal="center" vertical="center" wrapText="1"/>
    </xf>
    <xf numFmtId="2" fontId="21" fillId="0" borderId="10" xfId="0" applyNumberFormat="1" applyFont="1" applyFill="1" applyBorder="1" applyAlignment="1">
      <alignment horizontal="center"/>
    </xf>
    <xf numFmtId="164" fontId="21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9" fillId="0" borderId="15" xfId="0" applyFont="1" applyFill="1" applyBorder="1" applyAlignment="1">
      <alignment vertical="center" wrapText="1"/>
    </xf>
    <xf numFmtId="0" fontId="29" fillId="0" borderId="0" xfId="0" applyFont="1" applyFill="1"/>
    <xf numFmtId="0" fontId="29" fillId="0" borderId="16" xfId="0" applyFont="1" applyFill="1" applyBorder="1" applyAlignment="1">
      <alignment vertical="center" wrapText="1"/>
    </xf>
    <xf numFmtId="0" fontId="29" fillId="0" borderId="17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 wrapText="1"/>
    </xf>
    <xf numFmtId="164" fontId="13" fillId="0" borderId="4" xfId="0" applyNumberFormat="1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4" fontId="29" fillId="0" borderId="3" xfId="0" applyNumberFormat="1" applyFont="1" applyFill="1" applyBorder="1" applyAlignment="1">
      <alignment vertical="center"/>
    </xf>
    <xf numFmtId="4" fontId="29" fillId="0" borderId="1" xfId="0" applyNumberFormat="1" applyFont="1" applyFill="1" applyBorder="1" applyAlignment="1">
      <alignment horizontal="center" vertical="center"/>
    </xf>
    <xf numFmtId="4" fontId="29" fillId="0" borderId="1" xfId="0" applyNumberFormat="1" applyFont="1" applyFill="1" applyBorder="1" applyAlignment="1">
      <alignment vertical="center"/>
    </xf>
    <xf numFmtId="4" fontId="29" fillId="0" borderId="4" xfId="0" applyNumberFormat="1" applyFont="1" applyFill="1" applyBorder="1" applyAlignment="1">
      <alignment horizontal="center" vertical="center"/>
    </xf>
    <xf numFmtId="4" fontId="29" fillId="0" borderId="25" xfId="0" applyNumberFormat="1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horizontal="center" vertical="center" wrapText="1"/>
    </xf>
    <xf numFmtId="2" fontId="13" fillId="0" borderId="19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4" fontId="29" fillId="0" borderId="3" xfId="0" applyNumberFormat="1" applyFont="1" applyFill="1" applyBorder="1" applyAlignment="1">
      <alignment horizontal="center" vertical="center"/>
    </xf>
    <xf numFmtId="3" fontId="29" fillId="0" borderId="1" xfId="0" applyNumberFormat="1" applyFont="1" applyFill="1" applyBorder="1" applyAlignment="1">
      <alignment horizontal="center" vertical="center"/>
    </xf>
    <xf numFmtId="3" fontId="29" fillId="0" borderId="1" xfId="0" applyNumberFormat="1" applyFont="1" applyFill="1" applyBorder="1" applyAlignment="1">
      <alignment vertical="center"/>
    </xf>
    <xf numFmtId="3" fontId="29" fillId="0" borderId="4" xfId="0" applyNumberFormat="1" applyFont="1" applyFill="1" applyBorder="1" applyAlignment="1">
      <alignment horizontal="center" vertical="center"/>
    </xf>
    <xf numFmtId="3" fontId="29" fillId="0" borderId="3" xfId="0" applyNumberFormat="1" applyFont="1" applyFill="1" applyBorder="1" applyAlignment="1">
      <alignment horizontal="center" vertical="center"/>
    </xf>
    <xf numFmtId="3" fontId="29" fillId="0" borderId="3" xfId="0" applyNumberFormat="1" applyFont="1" applyFill="1" applyBorder="1" applyAlignment="1">
      <alignment vertical="center"/>
    </xf>
    <xf numFmtId="3" fontId="29" fillId="0" borderId="25" xfId="0" applyNumberFormat="1" applyFont="1" applyFill="1" applyBorder="1" applyAlignment="1">
      <alignment horizontal="center" vertical="center"/>
    </xf>
    <xf numFmtId="2" fontId="13" fillId="2" borderId="9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29" fillId="0" borderId="26" xfId="0" applyNumberFormat="1" applyFont="1" applyFill="1" applyBorder="1" applyAlignment="1">
      <alignment horizontal="center" vertical="center"/>
    </xf>
    <xf numFmtId="3" fontId="29" fillId="0" borderId="26" xfId="0" applyNumberFormat="1" applyFont="1" applyFill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wrapText="1"/>
    </xf>
    <xf numFmtId="0" fontId="29" fillId="0" borderId="7" xfId="0" applyFont="1" applyFill="1" applyBorder="1" applyAlignment="1">
      <alignment vertical="center" wrapText="1"/>
    </xf>
    <xf numFmtId="4" fontId="29" fillId="0" borderId="8" xfId="0" applyNumberFormat="1" applyFont="1" applyFill="1" applyBorder="1" applyAlignment="1">
      <alignment horizontal="center" vertical="center"/>
    </xf>
    <xf numFmtId="3" fontId="29" fillId="0" borderId="8" xfId="0" applyNumberFormat="1" applyFont="1" applyFill="1" applyBorder="1" applyAlignment="1">
      <alignment horizontal="center" vertical="center"/>
    </xf>
    <xf numFmtId="0" fontId="0" fillId="0" borderId="0" xfId="0" applyFo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8" fillId="0" borderId="0" xfId="0" applyFont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left" vertical="center" wrapText="1"/>
    </xf>
    <xf numFmtId="0" fontId="5" fillId="5" borderId="32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33" xfId="0" applyFont="1" applyFill="1" applyBorder="1" applyAlignment="1">
      <alignment horizontal="center" vertical="center" wrapText="1"/>
    </xf>
    <xf numFmtId="0" fontId="5" fillId="5" borderId="34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31" xfId="0" applyFont="1" applyFill="1" applyBorder="1" applyAlignment="1">
      <alignment horizontal="center" vertical="center" wrapText="1"/>
    </xf>
    <xf numFmtId="0" fontId="5" fillId="5" borderId="40" xfId="0" applyFont="1" applyFill="1" applyBorder="1" applyAlignment="1">
      <alignment horizontal="center" vertical="center" wrapText="1"/>
    </xf>
    <xf numFmtId="0" fontId="31" fillId="3" borderId="15" xfId="0" applyFont="1" applyFill="1" applyBorder="1" applyAlignment="1">
      <alignment vertical="center" wrapText="1"/>
    </xf>
    <xf numFmtId="0" fontId="31" fillId="3" borderId="0" xfId="0" applyFont="1" applyFill="1" applyBorder="1" applyAlignment="1">
      <alignment vertical="center" wrapText="1"/>
    </xf>
    <xf numFmtId="0" fontId="31" fillId="3" borderId="35" xfId="0" applyFont="1" applyFill="1" applyBorder="1" applyAlignment="1">
      <alignment vertical="center" wrapText="1"/>
    </xf>
    <xf numFmtId="0" fontId="29" fillId="3" borderId="32" xfId="0" applyFont="1" applyFill="1" applyBorder="1" applyAlignment="1">
      <alignment vertical="center" wrapText="1"/>
    </xf>
    <xf numFmtId="0" fontId="29" fillId="3" borderId="11" xfId="0" applyFont="1" applyFill="1" applyBorder="1" applyAlignment="1">
      <alignment vertical="center" wrapText="1"/>
    </xf>
    <xf numFmtId="0" fontId="29" fillId="3" borderId="33" xfId="0" applyFont="1" applyFill="1" applyBorder="1" applyAlignment="1">
      <alignment vertical="center" wrapText="1"/>
    </xf>
    <xf numFmtId="0" fontId="29" fillId="0" borderId="28" xfId="0" applyFont="1" applyFill="1" applyBorder="1" applyAlignment="1">
      <alignment horizontal="left" vertical="center" wrapText="1"/>
    </xf>
    <xf numFmtId="0" fontId="29" fillId="0" borderId="29" xfId="0" applyFont="1" applyFill="1" applyBorder="1" applyAlignment="1">
      <alignment horizontal="left" vertical="center" wrapText="1"/>
    </xf>
    <xf numFmtId="0" fontId="29" fillId="0" borderId="27" xfId="0" applyFont="1" applyFill="1" applyBorder="1" applyAlignment="1">
      <alignment vertical="center" wrapText="1"/>
    </xf>
    <xf numFmtId="0" fontId="29" fillId="0" borderId="26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vertical="center" wrapText="1"/>
    </xf>
    <xf numFmtId="0" fontId="29" fillId="0" borderId="35" xfId="0" applyFont="1" applyFill="1" applyBorder="1" applyAlignment="1">
      <alignment vertical="center" wrapText="1"/>
    </xf>
    <xf numFmtId="0" fontId="31" fillId="3" borderId="32" xfId="0" applyFont="1" applyFill="1" applyBorder="1" applyAlignment="1">
      <alignment vertical="center" wrapText="1"/>
    </xf>
    <xf numFmtId="0" fontId="31" fillId="3" borderId="11" xfId="0" applyFont="1" applyFill="1" applyBorder="1" applyAlignment="1">
      <alignment vertical="center" wrapText="1"/>
    </xf>
    <xf numFmtId="0" fontId="31" fillId="3" borderId="33" xfId="0" applyFont="1" applyFill="1" applyBorder="1" applyAlignment="1">
      <alignment vertical="center" wrapText="1"/>
    </xf>
    <xf numFmtId="0" fontId="29" fillId="0" borderId="32" xfId="0" applyFont="1" applyFill="1" applyBorder="1" applyAlignment="1">
      <alignment horizontal="left" vertical="center" wrapText="1"/>
    </xf>
    <xf numFmtId="0" fontId="29" fillId="0" borderId="11" xfId="0" applyFont="1" applyFill="1" applyBorder="1" applyAlignment="1">
      <alignment horizontal="left" vertical="center" wrapText="1"/>
    </xf>
    <xf numFmtId="0" fontId="29" fillId="0" borderId="33" xfId="0" applyFont="1" applyFill="1" applyBorder="1" applyAlignment="1">
      <alignment horizontal="left" vertical="center" wrapText="1"/>
    </xf>
    <xf numFmtId="0" fontId="29" fillId="3" borderId="27" xfId="0" applyFont="1" applyFill="1" applyBorder="1" applyAlignment="1">
      <alignment vertical="center" wrapText="1"/>
    </xf>
    <xf numFmtId="0" fontId="29" fillId="3" borderId="26" xfId="0" applyFont="1" applyFill="1" applyBorder="1" applyAlignment="1">
      <alignment vertical="center" wrapText="1"/>
    </xf>
    <xf numFmtId="0" fontId="29" fillId="3" borderId="28" xfId="0" applyFont="1" applyFill="1" applyBorder="1" applyAlignment="1">
      <alignment horizontal="left" vertical="center" wrapText="1"/>
    </xf>
    <xf numFmtId="0" fontId="29" fillId="3" borderId="29" xfId="0" applyFont="1" applyFill="1" applyBorder="1" applyAlignment="1">
      <alignment horizontal="left" vertical="center" wrapText="1"/>
    </xf>
    <xf numFmtId="0" fontId="29" fillId="0" borderId="30" xfId="0" applyFont="1" applyFill="1" applyBorder="1" applyAlignment="1">
      <alignment horizontal="left" vertical="center" wrapText="1"/>
    </xf>
    <xf numFmtId="0" fontId="29" fillId="0" borderId="36" xfId="0" applyFont="1" applyFill="1" applyBorder="1" applyAlignment="1">
      <alignment horizontal="left" vertical="center" wrapText="1"/>
    </xf>
    <xf numFmtId="0" fontId="29" fillId="4" borderId="18" xfId="0" applyFont="1" applyFill="1" applyBorder="1" applyAlignment="1">
      <alignment vertical="center"/>
    </xf>
    <xf numFmtId="0" fontId="29" fillId="0" borderId="0" xfId="0" applyFont="1" applyAlignment="1">
      <alignment horizontal="right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9" fillId="0" borderId="31" xfId="0" applyFont="1" applyBorder="1" applyAlignment="1">
      <alignment horizontal="right" vertical="center"/>
    </xf>
    <xf numFmtId="0" fontId="31" fillId="3" borderId="0" xfId="0" applyFont="1" applyFill="1" applyBorder="1" applyAlignment="1">
      <alignment horizontal="justify" vertical="center" wrapText="1"/>
    </xf>
    <xf numFmtId="0" fontId="31" fillId="3" borderId="37" xfId="0" applyFont="1" applyFill="1" applyBorder="1" applyAlignment="1">
      <alignment vertical="center" wrapText="1"/>
    </xf>
    <xf numFmtId="0" fontId="31" fillId="3" borderId="38" xfId="0" applyFont="1" applyFill="1" applyBorder="1" applyAlignment="1">
      <alignment vertical="center" wrapText="1"/>
    </xf>
    <xf numFmtId="0" fontId="31" fillId="3" borderId="39" xfId="0" applyFont="1" applyFill="1" applyBorder="1" applyAlignment="1">
      <alignment vertical="center" wrapText="1"/>
    </xf>
    <xf numFmtId="0" fontId="22" fillId="5" borderId="14" xfId="0" applyFont="1" applyFill="1" applyBorder="1" applyAlignment="1">
      <alignment horizontal="center" wrapText="1"/>
    </xf>
    <xf numFmtId="0" fontId="22" fillId="5" borderId="11" xfId="0" applyFont="1" applyFill="1" applyBorder="1" applyAlignment="1">
      <alignment horizontal="center" wrapText="1"/>
    </xf>
    <xf numFmtId="0" fontId="22" fillId="5" borderId="13" xfId="0" applyFont="1" applyFill="1" applyBorder="1" applyAlignment="1">
      <alignment horizontal="center" wrapText="1"/>
    </xf>
    <xf numFmtId="0" fontId="21" fillId="0" borderId="0" xfId="0" applyFont="1" applyFill="1" applyBorder="1"/>
    <xf numFmtId="0" fontId="24" fillId="0" borderId="0" xfId="0" applyFont="1" applyBorder="1" applyAlignment="1">
      <alignment vertical="center" wrapText="1"/>
    </xf>
    <xf numFmtId="0" fontId="22" fillId="0" borderId="14" xfId="0" applyFont="1" applyBorder="1" applyAlignment="1">
      <alignment horizontal="left"/>
    </xf>
    <xf numFmtId="0" fontId="22" fillId="0" borderId="11" xfId="0" applyFont="1" applyBorder="1" applyAlignment="1">
      <alignment horizontal="left"/>
    </xf>
    <xf numFmtId="0" fontId="22" fillId="0" borderId="13" xfId="0" applyFont="1" applyBorder="1" applyAlignment="1">
      <alignment horizontal="left"/>
    </xf>
    <xf numFmtId="0" fontId="22" fillId="5" borderId="14" xfId="0" applyFont="1" applyFill="1" applyBorder="1" applyAlignment="1">
      <alignment horizontal="center" vertical="center" wrapText="1"/>
    </xf>
    <xf numFmtId="0" fontId="23" fillId="5" borderId="11" xfId="0" applyFont="1" applyFill="1" applyBorder="1" applyAlignment="1">
      <alignment vertical="center"/>
    </xf>
    <xf numFmtId="0" fontId="23" fillId="5" borderId="13" xfId="0" applyFont="1" applyFill="1" applyBorder="1" applyAlignment="1">
      <alignment vertical="center"/>
    </xf>
    <xf numFmtId="0" fontId="22" fillId="5" borderId="11" xfId="0" applyFont="1" applyFill="1" applyBorder="1" applyAlignment="1">
      <alignment horizontal="center" vertical="center" wrapText="1"/>
    </xf>
    <xf numFmtId="0" fontId="22" fillId="5" borderId="13" xfId="0" applyFont="1" applyFill="1" applyBorder="1" applyAlignment="1">
      <alignment horizontal="center" vertical="center" wrapText="1"/>
    </xf>
    <xf numFmtId="0" fontId="21" fillId="4" borderId="6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21" fillId="4" borderId="8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center" wrapText="1"/>
    </xf>
    <xf numFmtId="0" fontId="21" fillId="4" borderId="20" xfId="0" applyFont="1" applyFill="1" applyBorder="1" applyAlignment="1">
      <alignment horizontal="center" vertical="center" wrapText="1"/>
    </xf>
    <xf numFmtId="49" fontId="21" fillId="4" borderId="18" xfId="1" applyNumberFormat="1" applyFont="1" applyFill="1" applyBorder="1" applyAlignment="1">
      <alignment horizontal="center" vertical="center" wrapText="1"/>
    </xf>
    <xf numFmtId="49" fontId="21" fillId="4" borderId="18" xfId="0" applyNumberFormat="1" applyFont="1" applyFill="1" applyBorder="1" applyAlignment="1">
      <alignment vertical="center"/>
    </xf>
    <xf numFmtId="0" fontId="21" fillId="4" borderId="19" xfId="0" applyFont="1" applyFill="1" applyBorder="1" applyAlignment="1">
      <alignment horizontal="center" vertical="center" wrapText="1"/>
    </xf>
    <xf numFmtId="0" fontId="21" fillId="4" borderId="24" xfId="0" applyFont="1" applyFill="1" applyBorder="1" applyAlignment="1">
      <alignment horizontal="center" vertical="center" wrapText="1"/>
    </xf>
    <xf numFmtId="0" fontId="21" fillId="4" borderId="34" xfId="0" applyFont="1" applyFill="1" applyBorder="1" applyAlignment="1">
      <alignment horizontal="center" vertical="center" wrapText="1"/>
    </xf>
    <xf numFmtId="0" fontId="21" fillId="4" borderId="15" xfId="0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horizontal="center" vertical="center" wrapText="1"/>
    </xf>
    <xf numFmtId="0" fontId="21" fillId="4" borderId="35" xfId="0" applyFont="1" applyFill="1" applyBorder="1" applyAlignment="1">
      <alignment horizontal="center" vertical="center" wrapText="1"/>
    </xf>
    <xf numFmtId="0" fontId="21" fillId="4" borderId="7" xfId="0" applyFont="1" applyFill="1" applyBorder="1" applyAlignment="1">
      <alignment horizontal="center" vertical="center" wrapText="1"/>
    </xf>
    <xf numFmtId="0" fontId="21" fillId="4" borderId="31" xfId="0" applyFont="1" applyFill="1" applyBorder="1" applyAlignment="1">
      <alignment horizontal="center" vertical="center" wrapText="1"/>
    </xf>
    <xf numFmtId="0" fontId="21" fillId="4" borderId="40" xfId="0" applyFont="1" applyFill="1" applyBorder="1" applyAlignment="1">
      <alignment horizontal="center" vertical="center" wrapText="1"/>
    </xf>
    <xf numFmtId="0" fontId="21" fillId="4" borderId="18" xfId="0" applyFont="1" applyFill="1" applyBorder="1" applyAlignment="1">
      <alignment horizontal="center" vertical="center" wrapText="1"/>
    </xf>
    <xf numFmtId="0" fontId="21" fillId="4" borderId="41" xfId="0" applyFont="1" applyFill="1" applyBorder="1" applyAlignment="1">
      <alignment horizontal="center" vertical="center" wrapText="1"/>
    </xf>
    <xf numFmtId="0" fontId="21" fillId="4" borderId="42" xfId="0" applyFont="1" applyFill="1" applyBorder="1" applyAlignment="1">
      <alignment horizontal="center" vertical="center" wrapText="1"/>
    </xf>
    <xf numFmtId="0" fontId="21" fillId="4" borderId="43" xfId="0" applyFont="1" applyFill="1" applyBorder="1" applyAlignment="1">
      <alignment horizontal="center" vertical="center" wrapText="1"/>
    </xf>
    <xf numFmtId="0" fontId="31" fillId="0" borderId="18" xfId="0" applyFont="1" applyBorder="1" applyAlignment="1">
      <alignment horizontal="left" vertical="center"/>
    </xf>
    <xf numFmtId="0" fontId="13" fillId="0" borderId="18" xfId="0" applyFont="1" applyBorder="1" applyAlignment="1">
      <alignment horizontal="center" wrapText="1"/>
    </xf>
    <xf numFmtId="0" fontId="14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3" fillId="0" borderId="18" xfId="0" applyFont="1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4"/>
  <sheetViews>
    <sheetView tabSelected="1" view="pageBreakPreview" zoomScale="80" zoomScaleNormal="75" zoomScaleSheetLayoutView="80" workbookViewId="0">
      <pane ySplit="5" topLeftCell="A43" activePane="bottomLeft" state="frozen"/>
      <selection pane="bottomLeft" activeCell="A3" sqref="A3:E3"/>
    </sheetView>
  </sheetViews>
  <sheetFormatPr defaultRowHeight="12.75"/>
  <cols>
    <col min="1" max="1" width="71.7109375" customWidth="1"/>
    <col min="2" max="2" width="11.7109375" customWidth="1"/>
    <col min="3" max="3" width="15.42578125" customWidth="1"/>
    <col min="4" max="4" width="21.85546875" customWidth="1"/>
    <col min="5" max="5" width="14.7109375" customWidth="1"/>
  </cols>
  <sheetData>
    <row r="1" spans="1:6" ht="105" hidden="1" customHeight="1">
      <c r="A1" s="1"/>
      <c r="B1" s="2"/>
      <c r="C1" s="1"/>
      <c r="D1" s="201" t="s">
        <v>50</v>
      </c>
      <c r="E1" s="201"/>
    </row>
    <row r="2" spans="1:6" ht="18" hidden="1">
      <c r="A2" s="2"/>
      <c r="B2" s="2"/>
      <c r="C2" s="1"/>
      <c r="D2" s="202"/>
      <c r="E2" s="202"/>
    </row>
    <row r="3" spans="1:6" ht="51" customHeight="1">
      <c r="A3" s="203" t="s">
        <v>212</v>
      </c>
      <c r="B3" s="203"/>
      <c r="C3" s="203"/>
      <c r="D3" s="203"/>
      <c r="E3" s="203"/>
    </row>
    <row r="4" spans="1:6" ht="18">
      <c r="A4" s="204"/>
      <c r="B4" s="204"/>
      <c r="C4" s="204"/>
      <c r="D4" s="204"/>
      <c r="E4" s="204"/>
    </row>
    <row r="5" spans="1:6" ht="111" customHeight="1">
      <c r="A5" s="90" t="s">
        <v>51</v>
      </c>
      <c r="B5" s="91" t="s">
        <v>52</v>
      </c>
      <c r="C5" s="92" t="s">
        <v>213</v>
      </c>
      <c r="D5" s="93" t="s">
        <v>207</v>
      </c>
      <c r="E5" s="92" t="s">
        <v>53</v>
      </c>
    </row>
    <row r="6" spans="1:6" ht="18.75">
      <c r="A6" s="206" t="s">
        <v>54</v>
      </c>
      <c r="B6" s="207"/>
      <c r="C6" s="207"/>
      <c r="D6" s="207"/>
      <c r="E6" s="209"/>
    </row>
    <row r="7" spans="1:6" ht="39">
      <c r="A7" s="3" t="s">
        <v>30</v>
      </c>
      <c r="B7" s="26" t="s">
        <v>55</v>
      </c>
      <c r="C7" s="163">
        <f>C9+C13+C14+C15+C16+C17+C18+C20+C19+C21</f>
        <v>6298.6040000000003</v>
      </c>
      <c r="D7" s="183">
        <f>D9+D13+D14+D15+D16+D17+D18+D20+D19+D21</f>
        <v>4627.57</v>
      </c>
      <c r="E7" s="129">
        <f>C7/D7*100</f>
        <v>136.11039919439361</v>
      </c>
      <c r="F7" s="130"/>
    </row>
    <row r="8" spans="1:6" ht="18.75">
      <c r="A8" s="5" t="s">
        <v>56</v>
      </c>
      <c r="B8" s="6"/>
      <c r="C8" s="184"/>
      <c r="D8" s="184"/>
      <c r="E8" s="118"/>
    </row>
    <row r="9" spans="1:6" ht="41.25" customHeight="1">
      <c r="A9" s="65" t="s">
        <v>185</v>
      </c>
      <c r="B9" s="7" t="s">
        <v>55</v>
      </c>
      <c r="C9" s="128">
        <f>C10+C11+C12</f>
        <v>237.49900000000002</v>
      </c>
      <c r="D9" s="128">
        <v>221.57</v>
      </c>
      <c r="E9" s="123">
        <f t="shared" ref="E9:E14" si="0">C9/D9*100</f>
        <v>107.18915015570703</v>
      </c>
    </row>
    <row r="10" spans="1:6" ht="42.75" customHeight="1">
      <c r="A10" s="65" t="s">
        <v>22</v>
      </c>
      <c r="B10" s="7" t="s">
        <v>55</v>
      </c>
      <c r="C10" s="128">
        <f>Диагностика!F8</f>
        <v>207.97900000000001</v>
      </c>
      <c r="D10" s="128">
        <v>195.83</v>
      </c>
      <c r="E10" s="123">
        <f t="shared" si="0"/>
        <v>106.20385027830261</v>
      </c>
    </row>
    <row r="11" spans="1:6" s="200" customFormat="1" ht="20.25" customHeight="1">
      <c r="A11" s="65" t="s">
        <v>2</v>
      </c>
      <c r="B11" s="7" t="s">
        <v>55</v>
      </c>
      <c r="C11" s="128">
        <v>29.52</v>
      </c>
      <c r="D11" s="128">
        <v>25.74</v>
      </c>
      <c r="E11" s="123">
        <f t="shared" si="0"/>
        <v>114.68531468531469</v>
      </c>
    </row>
    <row r="12" spans="1:6" ht="18.75">
      <c r="A12" s="25" t="s">
        <v>3</v>
      </c>
      <c r="B12" s="7" t="s">
        <v>55</v>
      </c>
      <c r="C12" s="128">
        <v>0</v>
      </c>
      <c r="D12" s="128">
        <v>0</v>
      </c>
      <c r="E12" s="114">
        <v>0</v>
      </c>
    </row>
    <row r="13" spans="1:6" ht="18.75">
      <c r="A13" s="76" t="s">
        <v>144</v>
      </c>
      <c r="B13" s="7" t="s">
        <v>55</v>
      </c>
      <c r="C13" s="128">
        <v>0</v>
      </c>
      <c r="D13" s="128">
        <v>0</v>
      </c>
      <c r="E13" s="123">
        <v>0</v>
      </c>
    </row>
    <row r="14" spans="1:6" ht="18.75">
      <c r="A14" s="76" t="s">
        <v>145</v>
      </c>
      <c r="B14" s="7" t="s">
        <v>55</v>
      </c>
      <c r="C14" s="128">
        <f>Диагностика!F12</f>
        <v>6061.1050000000005</v>
      </c>
      <c r="D14" s="162">
        <v>4406</v>
      </c>
      <c r="E14" s="123">
        <f t="shared" si="0"/>
        <v>137.56479800272356</v>
      </c>
    </row>
    <row r="15" spans="1:6" ht="37.5" customHeight="1">
      <c r="A15" s="65" t="s">
        <v>4</v>
      </c>
      <c r="B15" s="7" t="s">
        <v>55</v>
      </c>
      <c r="C15" s="128">
        <v>0</v>
      </c>
      <c r="D15" s="128">
        <v>0</v>
      </c>
      <c r="E15" s="114">
        <v>0</v>
      </c>
    </row>
    <row r="16" spans="1:6" ht="41.25" customHeight="1">
      <c r="A16" s="65" t="s">
        <v>5</v>
      </c>
      <c r="B16" s="7" t="s">
        <v>55</v>
      </c>
      <c r="C16" s="128">
        <v>0</v>
      </c>
      <c r="D16" s="128">
        <v>0</v>
      </c>
      <c r="E16" s="114">
        <v>0</v>
      </c>
    </row>
    <row r="17" spans="1:5" ht="18.75">
      <c r="A17" s="76" t="s">
        <v>41</v>
      </c>
      <c r="B17" s="7" t="s">
        <v>55</v>
      </c>
      <c r="C17" s="128">
        <v>0</v>
      </c>
      <c r="D17" s="128">
        <v>0</v>
      </c>
      <c r="E17" s="118">
        <v>0</v>
      </c>
    </row>
    <row r="18" spans="1:5" ht="37.5">
      <c r="A18" s="25" t="s">
        <v>23</v>
      </c>
      <c r="B18" s="7" t="s">
        <v>55</v>
      </c>
      <c r="C18" s="128">
        <v>0</v>
      </c>
      <c r="D18" s="128">
        <v>0</v>
      </c>
      <c r="E18" s="123">
        <v>0</v>
      </c>
    </row>
    <row r="19" spans="1:5" ht="18.75">
      <c r="A19" s="25" t="s">
        <v>40</v>
      </c>
      <c r="B19" s="7" t="s">
        <v>55</v>
      </c>
      <c r="C19" s="128">
        <v>0</v>
      </c>
      <c r="D19" s="128">
        <v>0</v>
      </c>
      <c r="E19" s="123">
        <v>0</v>
      </c>
    </row>
    <row r="20" spans="1:5" ht="18.75">
      <c r="A20" s="25" t="s">
        <v>42</v>
      </c>
      <c r="B20" s="7" t="s">
        <v>55</v>
      </c>
      <c r="C20" s="128">
        <v>0</v>
      </c>
      <c r="D20" s="128">
        <v>0</v>
      </c>
      <c r="E20" s="123">
        <v>0</v>
      </c>
    </row>
    <row r="21" spans="1:5" ht="18.75">
      <c r="A21" s="76" t="s">
        <v>149</v>
      </c>
      <c r="B21" s="7" t="s">
        <v>55</v>
      </c>
      <c r="C21" s="128">
        <v>0</v>
      </c>
      <c r="D21" s="128">
        <v>0</v>
      </c>
      <c r="E21" s="114">
        <v>0</v>
      </c>
    </row>
    <row r="22" spans="1:5" ht="39">
      <c r="A22" s="9" t="s">
        <v>57</v>
      </c>
      <c r="B22" s="7" t="s">
        <v>58</v>
      </c>
      <c r="C22" s="128">
        <f>C7/15711*1000000/1000</f>
        <v>400.90407994398828</v>
      </c>
      <c r="D22" s="128">
        <v>294.24</v>
      </c>
      <c r="E22" s="114">
        <f>C22/D22*100</f>
        <v>136.25070688689107</v>
      </c>
    </row>
    <row r="23" spans="1:5" s="200" customFormat="1" ht="19.5">
      <c r="A23" s="9" t="s">
        <v>157</v>
      </c>
      <c r="B23" s="7" t="s">
        <v>55</v>
      </c>
      <c r="C23" s="128">
        <f>Диагностика!H7</f>
        <v>28.41</v>
      </c>
      <c r="D23" s="162">
        <v>3.82</v>
      </c>
      <c r="E23" s="114">
        <f>C23/D23*100</f>
        <v>743.71727748691103</v>
      </c>
    </row>
    <row r="24" spans="1:5" ht="19.5">
      <c r="A24" s="9" t="s">
        <v>59</v>
      </c>
      <c r="B24" s="7" t="s">
        <v>55</v>
      </c>
      <c r="C24" s="128">
        <f>Диагностика!H12</f>
        <v>-375.90499999999997</v>
      </c>
      <c r="D24" s="162">
        <v>-299.07</v>
      </c>
      <c r="E24" s="114">
        <f>C24/D24*100</f>
        <v>125.69130972681981</v>
      </c>
    </row>
    <row r="25" spans="1:5" ht="19.5">
      <c r="A25" s="9" t="s">
        <v>60</v>
      </c>
      <c r="B25" s="7" t="s">
        <v>61</v>
      </c>
      <c r="C25" s="162">
        <v>66.66</v>
      </c>
      <c r="D25" s="128">
        <v>66.66</v>
      </c>
      <c r="E25" s="10"/>
    </row>
    <row r="26" spans="1:5" ht="19.5">
      <c r="A26" s="9" t="s">
        <v>62</v>
      </c>
      <c r="B26" s="7" t="s">
        <v>61</v>
      </c>
      <c r="C26" s="162">
        <v>33.33</v>
      </c>
      <c r="D26" s="128">
        <v>33.33</v>
      </c>
      <c r="E26" s="10"/>
    </row>
    <row r="27" spans="1:5" ht="58.5">
      <c r="A27" s="11" t="s">
        <v>63</v>
      </c>
      <c r="B27" s="7" t="s">
        <v>55</v>
      </c>
      <c r="C27" s="128">
        <v>113.11458264700001</v>
      </c>
      <c r="D27" s="162">
        <v>82.25</v>
      </c>
      <c r="E27" s="114">
        <f>C27/D27*100</f>
        <v>137.52532844620063</v>
      </c>
    </row>
    <row r="28" spans="1:5" ht="58.5">
      <c r="A28" s="11" t="s">
        <v>64</v>
      </c>
      <c r="B28" s="7" t="s">
        <v>55</v>
      </c>
      <c r="C28" s="128">
        <v>115.95738027</v>
      </c>
      <c r="D28" s="128">
        <v>84.17</v>
      </c>
      <c r="E28" s="114">
        <f>C28/D28*100</f>
        <v>137.76568880836402</v>
      </c>
    </row>
    <row r="29" spans="1:5" ht="58.5">
      <c r="A29" s="140" t="s">
        <v>158</v>
      </c>
      <c r="B29" s="28" t="s">
        <v>58</v>
      </c>
      <c r="C29" s="161">
        <f>C28/15718*1000</f>
        <v>7.3773622770072533</v>
      </c>
      <c r="D29" s="161">
        <v>5.35</v>
      </c>
      <c r="E29" s="123">
        <f>C29/D29*100</f>
        <v>137.89462200013557</v>
      </c>
    </row>
    <row r="30" spans="1:5" ht="18.75">
      <c r="A30" s="206" t="s">
        <v>66</v>
      </c>
      <c r="B30" s="207"/>
      <c r="C30" s="207"/>
      <c r="D30" s="207"/>
      <c r="E30" s="208"/>
    </row>
    <row r="31" spans="1:5" ht="18.75">
      <c r="A31" s="68" t="s">
        <v>24</v>
      </c>
      <c r="B31" s="138"/>
      <c r="C31" s="157"/>
      <c r="D31" s="182"/>
      <c r="E31" s="139"/>
    </row>
    <row r="32" spans="1:5" ht="37.5">
      <c r="A32" s="89" t="s">
        <v>28</v>
      </c>
      <c r="B32" s="7" t="s">
        <v>55</v>
      </c>
      <c r="C32" s="128">
        <f>C35+C38+C41+C44</f>
        <v>5114.1202000000003</v>
      </c>
      <c r="D32" s="128">
        <v>3487.52</v>
      </c>
      <c r="E32" s="122">
        <f>C32/D32*100</f>
        <v>146.64059847685462</v>
      </c>
    </row>
    <row r="33" spans="1:5" ht="18.75">
      <c r="A33" s="89" t="s">
        <v>29</v>
      </c>
      <c r="B33" s="6" t="s">
        <v>61</v>
      </c>
      <c r="C33" s="158">
        <f>'Расчет ИФО'!I22</f>
        <v>108.54539350560759</v>
      </c>
      <c r="D33" s="158">
        <v>101.39</v>
      </c>
      <c r="E33" s="112"/>
    </row>
    <row r="34" spans="1:5" ht="18.75">
      <c r="A34" s="70" t="s">
        <v>163</v>
      </c>
      <c r="B34" s="26"/>
      <c r="C34" s="163"/>
      <c r="D34" s="163"/>
      <c r="E34" s="120"/>
    </row>
    <row r="35" spans="1:5" ht="37.5">
      <c r="A35" s="66" t="s">
        <v>67</v>
      </c>
      <c r="B35" s="6" t="s">
        <v>55</v>
      </c>
      <c r="C35" s="122">
        <v>0</v>
      </c>
      <c r="D35" s="122">
        <v>0</v>
      </c>
      <c r="E35" s="122">
        <v>0</v>
      </c>
    </row>
    <row r="36" spans="1:5" ht="18.75">
      <c r="A36" s="66" t="s">
        <v>7</v>
      </c>
      <c r="B36" s="6" t="s">
        <v>61</v>
      </c>
      <c r="C36" s="122">
        <f>'Расчет ИФО'!I14</f>
        <v>115.23605150214593</v>
      </c>
      <c r="D36" s="122">
        <v>83.76</v>
      </c>
      <c r="E36" s="112"/>
    </row>
    <row r="37" spans="1:5" ht="18.75">
      <c r="A37" s="70" t="s">
        <v>164</v>
      </c>
      <c r="B37" s="26"/>
      <c r="C37" s="163"/>
      <c r="D37" s="163"/>
      <c r="E37" s="120"/>
    </row>
    <row r="38" spans="1:5" ht="37.5">
      <c r="A38" s="67" t="s">
        <v>67</v>
      </c>
      <c r="B38" s="6" t="s">
        <v>55</v>
      </c>
      <c r="C38" s="122">
        <f>Диагностика!E12</f>
        <v>5097.5601999999999</v>
      </c>
      <c r="D38" s="122">
        <v>3476.13</v>
      </c>
      <c r="E38" s="122">
        <f>C38/D38*100</f>
        <v>146.64469395563455</v>
      </c>
    </row>
    <row r="39" spans="1:5" ht="18.75">
      <c r="A39" s="66" t="s">
        <v>7</v>
      </c>
      <c r="B39" s="6" t="s">
        <v>61</v>
      </c>
      <c r="C39" s="122">
        <f>'Расчет ИФО'!I21</f>
        <v>107.75779330293958</v>
      </c>
      <c r="D39" s="122">
        <v>103.47</v>
      </c>
      <c r="E39" s="112"/>
    </row>
    <row r="40" spans="1:5" ht="37.5">
      <c r="A40" s="70" t="s">
        <v>165</v>
      </c>
      <c r="B40" s="26"/>
      <c r="C40" s="163"/>
      <c r="D40" s="163"/>
      <c r="E40" s="120"/>
    </row>
    <row r="41" spans="1:5" ht="37.5">
      <c r="A41" s="67" t="s">
        <v>151</v>
      </c>
      <c r="B41" s="6" t="s">
        <v>55</v>
      </c>
      <c r="C41" s="122">
        <v>16.559999999999999</v>
      </c>
      <c r="D41" s="122">
        <v>17.29</v>
      </c>
      <c r="E41" s="122">
        <f>C41/D41*100</f>
        <v>95.7779063042221</v>
      </c>
    </row>
    <row r="42" spans="1:5" ht="18.75">
      <c r="A42" s="69" t="s">
        <v>7</v>
      </c>
      <c r="B42" s="7" t="s">
        <v>61</v>
      </c>
      <c r="C42" s="128">
        <v>95.78</v>
      </c>
      <c r="D42" s="128">
        <v>0</v>
      </c>
      <c r="E42" s="112"/>
    </row>
    <row r="43" spans="1:5" ht="56.25">
      <c r="A43" s="70" t="s">
        <v>0</v>
      </c>
      <c r="B43" s="26"/>
      <c r="C43" s="163"/>
      <c r="D43" s="163"/>
      <c r="E43" s="120"/>
    </row>
    <row r="44" spans="1:5" ht="37.5">
      <c r="A44" s="67" t="s">
        <v>151</v>
      </c>
      <c r="B44" s="6" t="s">
        <v>55</v>
      </c>
      <c r="C44" s="122">
        <v>0</v>
      </c>
      <c r="D44" s="122">
        <v>0</v>
      </c>
      <c r="E44" s="122">
        <v>0</v>
      </c>
    </row>
    <row r="45" spans="1:5" ht="37.5">
      <c r="A45" s="73" t="s">
        <v>186</v>
      </c>
      <c r="B45" s="74"/>
      <c r="C45" s="161"/>
      <c r="D45" s="161"/>
      <c r="E45" s="114"/>
    </row>
    <row r="46" spans="1:5" ht="18.75">
      <c r="A46" s="14" t="s">
        <v>68</v>
      </c>
      <c r="B46" s="12" t="s">
        <v>55</v>
      </c>
      <c r="C46" s="161">
        <f>Диагностика!E8</f>
        <v>204.309</v>
      </c>
      <c r="D46" s="161">
        <v>195.83</v>
      </c>
      <c r="E46" s="114">
        <f>C46/D46*100</f>
        <v>104.3297758259715</v>
      </c>
    </row>
    <row r="47" spans="1:5" ht="18.75">
      <c r="A47" s="15" t="s">
        <v>25</v>
      </c>
      <c r="B47" s="16" t="s">
        <v>61</v>
      </c>
      <c r="C47" s="165">
        <f>'Расчет ИФО'!I27</f>
        <v>99.160978572839909</v>
      </c>
      <c r="D47" s="165">
        <v>124.43</v>
      </c>
      <c r="E47" s="121"/>
    </row>
    <row r="48" spans="1:5" ht="18.75">
      <c r="A48" s="17" t="s">
        <v>26</v>
      </c>
      <c r="B48" s="18"/>
      <c r="C48" s="163"/>
      <c r="D48" s="163"/>
      <c r="E48" s="174"/>
    </row>
    <row r="49" spans="1:5" ht="18.75">
      <c r="A49" s="19" t="s">
        <v>69</v>
      </c>
      <c r="B49" s="6" t="s">
        <v>55</v>
      </c>
      <c r="C49" s="122">
        <v>0</v>
      </c>
      <c r="D49" s="122">
        <v>0</v>
      </c>
      <c r="E49" s="175">
        <v>0</v>
      </c>
    </row>
    <row r="50" spans="1:5" ht="18.75">
      <c r="A50" s="19" t="s">
        <v>70</v>
      </c>
      <c r="B50" s="6" t="s">
        <v>71</v>
      </c>
      <c r="C50" s="122">
        <v>2242</v>
      </c>
      <c r="D50" s="122">
        <v>3810</v>
      </c>
      <c r="E50" s="128">
        <f>C50/D50*100</f>
        <v>58.84514435695538</v>
      </c>
    </row>
    <row r="51" spans="1:5" ht="18.75">
      <c r="A51" s="20" t="s">
        <v>72</v>
      </c>
      <c r="B51" s="16" t="s">
        <v>71</v>
      </c>
      <c r="C51" s="165">
        <v>0.14000000000000001</v>
      </c>
      <c r="D51" s="165">
        <v>0.24</v>
      </c>
      <c r="E51" s="128">
        <f>C51/D51*100</f>
        <v>58.333333333333336</v>
      </c>
    </row>
    <row r="52" spans="1:5" ht="18.75">
      <c r="A52" s="94" t="s">
        <v>27</v>
      </c>
      <c r="B52" s="13"/>
      <c r="C52" s="158"/>
      <c r="D52" s="158"/>
      <c r="E52" s="117"/>
    </row>
    <row r="53" spans="1:5" ht="18.75">
      <c r="A53" s="95" t="s">
        <v>73</v>
      </c>
      <c r="B53" s="6" t="s">
        <v>74</v>
      </c>
      <c r="C53" s="122">
        <v>0</v>
      </c>
      <c r="D53" s="122">
        <v>0</v>
      </c>
      <c r="E53" s="114">
        <v>0</v>
      </c>
    </row>
    <row r="54" spans="1:5" ht="37.5">
      <c r="A54" s="96" t="s">
        <v>75</v>
      </c>
      <c r="B54" s="193" t="s">
        <v>76</v>
      </c>
      <c r="C54" s="158">
        <v>0</v>
      </c>
      <c r="D54" s="158">
        <v>0</v>
      </c>
      <c r="E54" s="119">
        <v>0</v>
      </c>
    </row>
    <row r="55" spans="1:5" ht="37.5">
      <c r="A55" s="17" t="s">
        <v>6</v>
      </c>
      <c r="B55" s="18"/>
      <c r="C55" s="163"/>
      <c r="D55" s="163"/>
      <c r="E55" s="117"/>
    </row>
    <row r="56" spans="1:5" ht="18.75">
      <c r="A56" s="19" t="s">
        <v>77</v>
      </c>
      <c r="B56" s="6" t="s">
        <v>55</v>
      </c>
      <c r="C56" s="122">
        <v>834.149</v>
      </c>
      <c r="D56" s="122">
        <v>779.01</v>
      </c>
      <c r="E56" s="114">
        <f>C56/D56*100</f>
        <v>107.07808628900783</v>
      </c>
    </row>
    <row r="57" spans="1:5" ht="18.75">
      <c r="A57" s="20" t="s">
        <v>78</v>
      </c>
      <c r="B57" s="16" t="s">
        <v>61</v>
      </c>
      <c r="C57" s="165">
        <v>102.5</v>
      </c>
      <c r="D57" s="165">
        <v>108.1</v>
      </c>
      <c r="E57" s="121"/>
    </row>
    <row r="58" spans="1:5" ht="18.75">
      <c r="A58" s="17" t="s">
        <v>79</v>
      </c>
      <c r="B58" s="18"/>
      <c r="C58" s="163"/>
      <c r="D58" s="163"/>
      <c r="E58" s="174"/>
    </row>
    <row r="59" spans="1:5" ht="18.75">
      <c r="A59" s="19" t="s">
        <v>80</v>
      </c>
      <c r="B59" s="6" t="s">
        <v>81</v>
      </c>
      <c r="C59" s="164">
        <v>14</v>
      </c>
      <c r="D59" s="164">
        <v>16</v>
      </c>
      <c r="E59" s="128">
        <f>C59/D59*100</f>
        <v>87.5</v>
      </c>
    </row>
    <row r="60" spans="1:5" ht="37.5">
      <c r="A60" s="20" t="s">
        <v>82</v>
      </c>
      <c r="B60" s="16" t="s">
        <v>61</v>
      </c>
      <c r="C60" s="165">
        <v>6.32</v>
      </c>
      <c r="D60" s="165">
        <v>6.24</v>
      </c>
      <c r="E60" s="176"/>
    </row>
    <row r="61" spans="1:5" ht="19.5">
      <c r="A61" s="3" t="s">
        <v>166</v>
      </c>
      <c r="B61" s="12" t="s">
        <v>58</v>
      </c>
      <c r="C61" s="157">
        <v>249232.3</v>
      </c>
      <c r="D61" s="157">
        <v>232251</v>
      </c>
      <c r="E61" s="114">
        <f>C61/D61*100</f>
        <v>107.31161545052549</v>
      </c>
    </row>
    <row r="62" spans="1:5" ht="18.75">
      <c r="A62" s="21" t="s">
        <v>83</v>
      </c>
      <c r="B62" s="22" t="s">
        <v>58</v>
      </c>
      <c r="C62" s="165">
        <v>3421</v>
      </c>
      <c r="D62" s="165">
        <v>77073</v>
      </c>
      <c r="E62" s="124">
        <f>C62/D62*100</f>
        <v>4.4386490729568076</v>
      </c>
    </row>
    <row r="63" spans="1:5" ht="18.75">
      <c r="A63" s="210" t="s">
        <v>32</v>
      </c>
      <c r="B63" s="211"/>
      <c r="C63" s="211"/>
      <c r="D63" s="211"/>
      <c r="E63" s="212"/>
    </row>
    <row r="64" spans="1:5" ht="78">
      <c r="A64" s="3" t="s">
        <v>84</v>
      </c>
      <c r="B64" s="12" t="s">
        <v>95</v>
      </c>
      <c r="C64" s="153">
        <v>7.1</v>
      </c>
      <c r="D64" s="153">
        <v>7</v>
      </c>
      <c r="E64" s="113">
        <f>C64/D64*100</f>
        <v>101.42857142857142</v>
      </c>
    </row>
    <row r="65" spans="1:5" ht="19.5">
      <c r="A65" s="9" t="s">
        <v>85</v>
      </c>
      <c r="B65" s="23"/>
      <c r="C65" s="154"/>
      <c r="D65" s="154"/>
      <c r="E65" s="123"/>
    </row>
    <row r="66" spans="1:5" ht="18.75">
      <c r="A66" s="25" t="s">
        <v>86</v>
      </c>
      <c r="B66" s="7" t="s">
        <v>87</v>
      </c>
      <c r="C66" s="154">
        <v>7.601</v>
      </c>
      <c r="D66" s="154">
        <v>7.59</v>
      </c>
      <c r="E66" s="114">
        <f>C66/D66*100</f>
        <v>100.14492753623188</v>
      </c>
    </row>
    <row r="67" spans="1:5" ht="18.75">
      <c r="A67" s="24" t="s">
        <v>88</v>
      </c>
      <c r="B67" s="7" t="s">
        <v>61</v>
      </c>
      <c r="C67" s="154">
        <f>C66/C81*100</f>
        <v>48.35856979259448</v>
      </c>
      <c r="D67" s="154">
        <v>48.34</v>
      </c>
      <c r="E67" s="192"/>
    </row>
    <row r="68" spans="1:5" ht="18.75">
      <c r="A68" s="25" t="s">
        <v>89</v>
      </c>
      <c r="B68" s="7" t="s">
        <v>87</v>
      </c>
      <c r="C68" s="154">
        <v>8.1259999999999994</v>
      </c>
      <c r="D68" s="154">
        <v>8.1199999999999992</v>
      </c>
      <c r="E68" s="114">
        <f>C68/D68*100</f>
        <v>100.07389162561577</v>
      </c>
    </row>
    <row r="69" spans="1:5" ht="37.5">
      <c r="A69" s="25" t="s">
        <v>90</v>
      </c>
      <c r="B69" s="7" t="s">
        <v>61</v>
      </c>
      <c r="C69" s="154">
        <f>C68/C81*100</f>
        <v>51.698689400687101</v>
      </c>
      <c r="D69" s="154">
        <v>51.66</v>
      </c>
      <c r="E69" s="115"/>
    </row>
    <row r="70" spans="1:5" ht="19.5">
      <c r="A70" s="9" t="s">
        <v>91</v>
      </c>
      <c r="B70" s="7"/>
      <c r="C70" s="154"/>
      <c r="D70" s="154"/>
      <c r="E70" s="123"/>
    </row>
    <row r="71" spans="1:5" ht="18.75">
      <c r="A71" s="25" t="s">
        <v>92</v>
      </c>
      <c r="B71" s="7" t="s">
        <v>87</v>
      </c>
      <c r="C71" s="154">
        <v>4.7329999999999997</v>
      </c>
      <c r="D71" s="154">
        <v>4.7300000000000004</v>
      </c>
      <c r="E71" s="114">
        <f>C71/D71*100</f>
        <v>100.06342494714586</v>
      </c>
    </row>
    <row r="72" spans="1:5" ht="18.75">
      <c r="A72" s="24" t="s">
        <v>88</v>
      </c>
      <c r="B72" s="7" t="s">
        <v>61</v>
      </c>
      <c r="C72" s="154">
        <f>C71/C81*100</f>
        <v>30.111973533528435</v>
      </c>
      <c r="D72" s="154">
        <v>30.09</v>
      </c>
      <c r="E72" s="115"/>
    </row>
    <row r="73" spans="1:5" ht="18.75">
      <c r="A73" s="25" t="s">
        <v>93</v>
      </c>
      <c r="B73" s="7" t="s">
        <v>87</v>
      </c>
      <c r="C73" s="154">
        <v>8.2460000000000004</v>
      </c>
      <c r="D73" s="154">
        <v>8.24</v>
      </c>
      <c r="E73" s="119">
        <f>C73/D73*100</f>
        <v>100.07281553398057</v>
      </c>
    </row>
    <row r="74" spans="1:5" ht="18.75">
      <c r="A74" s="24" t="s">
        <v>88</v>
      </c>
      <c r="B74" s="7" t="s">
        <v>61</v>
      </c>
      <c r="C74" s="154">
        <f>C73/C81*100</f>
        <v>52.462145311108287</v>
      </c>
      <c r="D74" s="154">
        <v>52.46</v>
      </c>
      <c r="E74" s="115"/>
    </row>
    <row r="75" spans="1:5" ht="18.75">
      <c r="A75" s="25" t="s">
        <v>94</v>
      </c>
      <c r="B75" s="7" t="s">
        <v>87</v>
      </c>
      <c r="C75" s="154">
        <v>2.7480000000000002</v>
      </c>
      <c r="D75" s="154">
        <v>2.74</v>
      </c>
      <c r="E75" s="119">
        <f>C75/D75*100</f>
        <v>100.29197080291972</v>
      </c>
    </row>
    <row r="76" spans="1:5" ht="18.75">
      <c r="A76" s="24" t="s">
        <v>88</v>
      </c>
      <c r="B76" s="7" t="s">
        <v>61</v>
      </c>
      <c r="C76" s="154">
        <f>C75/C81*100</f>
        <v>17.48314034864487</v>
      </c>
      <c r="D76" s="154">
        <v>17.45</v>
      </c>
      <c r="E76" s="115"/>
    </row>
    <row r="77" spans="1:5" ht="39">
      <c r="A77" s="11" t="s">
        <v>160</v>
      </c>
      <c r="B77" s="7" t="s">
        <v>95</v>
      </c>
      <c r="C77" s="155">
        <v>-104</v>
      </c>
      <c r="D77" s="155">
        <v>-86</v>
      </c>
      <c r="E77" s="119">
        <f>C77/D77*100</f>
        <v>120.93023255813952</v>
      </c>
    </row>
    <row r="78" spans="1:5" ht="39">
      <c r="A78" s="11" t="s">
        <v>96</v>
      </c>
      <c r="B78" s="7" t="s">
        <v>61</v>
      </c>
      <c r="C78" s="154">
        <v>0</v>
      </c>
      <c r="D78" s="154">
        <v>0</v>
      </c>
      <c r="E78" s="115"/>
    </row>
    <row r="79" spans="1:5" ht="39">
      <c r="A79" s="11" t="s">
        <v>97</v>
      </c>
      <c r="B79" s="22" t="s">
        <v>61</v>
      </c>
      <c r="C79" s="156">
        <v>100</v>
      </c>
      <c r="D79" s="156">
        <v>100</v>
      </c>
      <c r="E79" s="116"/>
    </row>
    <row r="80" spans="1:5" ht="18.75">
      <c r="A80" s="206" t="s">
        <v>31</v>
      </c>
      <c r="B80" s="207"/>
      <c r="C80" s="207"/>
      <c r="D80" s="207"/>
      <c r="E80" s="208"/>
    </row>
    <row r="81" spans="1:5" ht="19.5">
      <c r="A81" s="77" t="s">
        <v>106</v>
      </c>
      <c r="B81" s="4" t="s">
        <v>107</v>
      </c>
      <c r="C81" s="157">
        <v>15.718</v>
      </c>
      <c r="D81" s="157">
        <v>15.711</v>
      </c>
      <c r="E81" s="113">
        <f>C81/D81*100</f>
        <v>100.04455477054293</v>
      </c>
    </row>
    <row r="82" spans="1:5" ht="19.5">
      <c r="A82" s="3" t="s">
        <v>98</v>
      </c>
      <c r="B82" s="12" t="s">
        <v>87</v>
      </c>
      <c r="C82" s="158"/>
      <c r="D82" s="158"/>
      <c r="E82" s="118"/>
    </row>
    <row r="83" spans="1:5" ht="19.5">
      <c r="A83" s="9" t="s">
        <v>99</v>
      </c>
      <c r="B83" s="7" t="s">
        <v>87</v>
      </c>
      <c r="C83" s="128">
        <v>3.76</v>
      </c>
      <c r="D83" s="128">
        <v>3.9990000000000001</v>
      </c>
      <c r="E83" s="123">
        <f>C83/D83*100</f>
        <v>94.023505876469102</v>
      </c>
    </row>
    <row r="84" spans="1:5" ht="18.75">
      <c r="A84" s="25" t="s">
        <v>100</v>
      </c>
      <c r="B84" s="7" t="s">
        <v>87</v>
      </c>
      <c r="C84" s="128">
        <v>3.589</v>
      </c>
      <c r="D84" s="128">
        <v>3.69</v>
      </c>
      <c r="E84" s="123">
        <f>C84/D84*100</f>
        <v>97.262872628726285</v>
      </c>
    </row>
    <row r="85" spans="1:5" ht="19.5">
      <c r="A85" s="9" t="s">
        <v>101</v>
      </c>
      <c r="B85" s="7" t="s">
        <v>87</v>
      </c>
      <c r="C85" s="128">
        <v>0.35799999999999998</v>
      </c>
      <c r="D85" s="128">
        <v>0.376</v>
      </c>
      <c r="E85" s="123">
        <f>C85/D85*100</f>
        <v>95.212765957446805</v>
      </c>
    </row>
    <row r="86" spans="1:5" ht="19.5">
      <c r="A86" s="9" t="s">
        <v>102</v>
      </c>
      <c r="B86" s="7" t="s">
        <v>87</v>
      </c>
      <c r="C86" s="128">
        <f>C81-C83-C85</f>
        <v>11.6</v>
      </c>
      <c r="D86" s="128">
        <f>D81-D83-D85</f>
        <v>11.336</v>
      </c>
      <c r="E86" s="114">
        <f>C86/D86*100</f>
        <v>102.32886379675369</v>
      </c>
    </row>
    <row r="87" spans="1:5" ht="18.75">
      <c r="A87" s="65" t="s">
        <v>103</v>
      </c>
      <c r="B87" s="71" t="s">
        <v>87</v>
      </c>
      <c r="C87" s="128">
        <v>2.4</v>
      </c>
      <c r="D87" s="128">
        <v>2.38</v>
      </c>
      <c r="E87" s="119">
        <f>C87/D87*100</f>
        <v>100.84033613445378</v>
      </c>
    </row>
    <row r="88" spans="1:5" ht="58.5">
      <c r="A88" s="9" t="s">
        <v>104</v>
      </c>
      <c r="B88" s="7" t="s">
        <v>61</v>
      </c>
      <c r="C88" s="154">
        <v>11.1</v>
      </c>
      <c r="D88" s="154">
        <v>11.03</v>
      </c>
      <c r="E88" s="115"/>
    </row>
    <row r="89" spans="1:5" ht="37.5">
      <c r="A89" s="65" t="s">
        <v>185</v>
      </c>
      <c r="B89" s="7" t="s">
        <v>61</v>
      </c>
      <c r="C89" s="154">
        <v>0.68</v>
      </c>
      <c r="D89" s="154">
        <v>0.63</v>
      </c>
      <c r="E89" s="115"/>
    </row>
    <row r="90" spans="1:5" ht="37.5">
      <c r="A90" s="65" t="s">
        <v>22</v>
      </c>
      <c r="B90" s="7" t="s">
        <v>61</v>
      </c>
      <c r="C90" s="154">
        <v>0.68</v>
      </c>
      <c r="D90" s="154">
        <v>0.63</v>
      </c>
      <c r="E90" s="115"/>
    </row>
    <row r="91" spans="1:5" ht="18.75">
      <c r="A91" s="65" t="s">
        <v>2</v>
      </c>
      <c r="B91" s="7" t="s">
        <v>61</v>
      </c>
      <c r="C91" s="154">
        <v>0</v>
      </c>
      <c r="D91" s="154">
        <v>0</v>
      </c>
      <c r="E91" s="115"/>
    </row>
    <row r="92" spans="1:5" ht="18.75">
      <c r="A92" s="25" t="s">
        <v>3</v>
      </c>
      <c r="B92" s="7" t="s">
        <v>61</v>
      </c>
      <c r="C92" s="154">
        <v>0</v>
      </c>
      <c r="D92" s="154">
        <v>0</v>
      </c>
      <c r="E92" s="115"/>
    </row>
    <row r="93" spans="1:5" ht="18.75">
      <c r="A93" s="76" t="s">
        <v>144</v>
      </c>
      <c r="B93" s="7" t="s">
        <v>61</v>
      </c>
      <c r="C93" s="154">
        <v>0</v>
      </c>
      <c r="D93" s="154">
        <v>0</v>
      </c>
      <c r="E93" s="115"/>
    </row>
    <row r="94" spans="1:5" ht="18.75">
      <c r="A94" s="76" t="s">
        <v>145</v>
      </c>
      <c r="B94" s="7" t="s">
        <v>61</v>
      </c>
      <c r="C94" s="154">
        <v>0</v>
      </c>
      <c r="D94" s="154">
        <v>0</v>
      </c>
      <c r="E94" s="115"/>
    </row>
    <row r="95" spans="1:5" ht="37.5">
      <c r="A95" s="65" t="s">
        <v>4</v>
      </c>
      <c r="B95" s="7" t="s">
        <v>61</v>
      </c>
      <c r="C95" s="154">
        <v>0</v>
      </c>
      <c r="D95" s="154">
        <v>0</v>
      </c>
      <c r="E95" s="115"/>
    </row>
    <row r="96" spans="1:5" ht="56.25">
      <c r="A96" s="65" t="s">
        <v>5</v>
      </c>
      <c r="B96" s="7" t="s">
        <v>61</v>
      </c>
      <c r="C96" s="154">
        <v>0.38</v>
      </c>
      <c r="D96" s="154">
        <v>0.38</v>
      </c>
      <c r="E96" s="115"/>
    </row>
    <row r="97" spans="1:5" ht="18.75">
      <c r="A97" s="76" t="s">
        <v>41</v>
      </c>
      <c r="B97" s="7" t="s">
        <v>61</v>
      </c>
      <c r="C97" s="154">
        <v>3.33</v>
      </c>
      <c r="D97" s="154">
        <v>3.33</v>
      </c>
      <c r="E97" s="115"/>
    </row>
    <row r="98" spans="1:5" ht="37.5">
      <c r="A98" s="25" t="s">
        <v>6</v>
      </c>
      <c r="B98" s="6" t="s">
        <v>61</v>
      </c>
      <c r="C98" s="154">
        <v>5.16</v>
      </c>
      <c r="D98" s="154">
        <v>5.16</v>
      </c>
      <c r="E98" s="115"/>
    </row>
    <row r="99" spans="1:5" ht="18.75">
      <c r="A99" s="25" t="s">
        <v>40</v>
      </c>
      <c r="B99" s="6" t="s">
        <v>61</v>
      </c>
      <c r="C99" s="158">
        <v>0.75</v>
      </c>
      <c r="D99" s="158">
        <v>0.75</v>
      </c>
      <c r="E99" s="115"/>
    </row>
    <row r="100" spans="1:5" ht="18.75">
      <c r="A100" s="25" t="s">
        <v>42</v>
      </c>
      <c r="B100" s="6" t="s">
        <v>61</v>
      </c>
      <c r="C100" s="158">
        <v>0</v>
      </c>
      <c r="D100" s="158">
        <v>0</v>
      </c>
      <c r="E100" s="115"/>
    </row>
    <row r="101" spans="1:5" ht="18.75">
      <c r="A101" s="76" t="s">
        <v>149</v>
      </c>
      <c r="B101" s="6" t="s">
        <v>61</v>
      </c>
      <c r="C101" s="158">
        <v>0.8</v>
      </c>
      <c r="D101" s="158">
        <v>0.78</v>
      </c>
      <c r="E101" s="115"/>
    </row>
    <row r="102" spans="1:5" ht="75">
      <c r="A102" s="72" t="s">
        <v>161</v>
      </c>
      <c r="B102" s="22" t="s">
        <v>61</v>
      </c>
      <c r="C102" s="158">
        <v>8.15</v>
      </c>
      <c r="D102" s="158">
        <v>7.85</v>
      </c>
      <c r="E102" s="115"/>
    </row>
    <row r="103" spans="1:5" ht="18.75">
      <c r="A103" s="206" t="s">
        <v>105</v>
      </c>
      <c r="B103" s="207"/>
      <c r="C103" s="207"/>
      <c r="D103" s="207"/>
      <c r="E103" s="208"/>
    </row>
    <row r="104" spans="1:5" ht="19.5">
      <c r="A104" s="9" t="s">
        <v>108</v>
      </c>
      <c r="B104" s="7" t="s">
        <v>107</v>
      </c>
      <c r="C104" s="122">
        <f>C106+C110+C111+C112+C113+C114+C115+C116+C117+C118+C119+C120+C121</f>
        <v>2.4179000000000004</v>
      </c>
      <c r="D104" s="122">
        <f>D106+D110+D111+D112+D113+D114+D115+D116+D117+D118+D119+D120+D121</f>
        <v>2.5411999999999999</v>
      </c>
      <c r="E104" s="114">
        <f>C104/D104*100</f>
        <v>95.147961592948221</v>
      </c>
    </row>
    <row r="105" spans="1:5" ht="19.5">
      <c r="A105" s="3" t="s">
        <v>109</v>
      </c>
      <c r="B105" s="28"/>
      <c r="C105" s="161"/>
      <c r="D105" s="160"/>
      <c r="E105" s="114"/>
    </row>
    <row r="106" spans="1:5" ht="37.5">
      <c r="A106" s="65" t="s">
        <v>185</v>
      </c>
      <c r="B106" s="6" t="s">
        <v>107</v>
      </c>
      <c r="C106" s="122">
        <f>C107+C108</f>
        <v>0.249</v>
      </c>
      <c r="D106" s="122">
        <v>0.28000000000000003</v>
      </c>
      <c r="E106" s="114">
        <f t="shared" ref="E106:E127" si="1">C106/D106*100</f>
        <v>88.928571428571416</v>
      </c>
    </row>
    <row r="107" spans="1:5" ht="37.5">
      <c r="A107" s="65" t="s">
        <v>22</v>
      </c>
      <c r="B107" s="6" t="s">
        <v>107</v>
      </c>
      <c r="C107" s="122">
        <v>0.22800000000000001</v>
      </c>
      <c r="D107" s="122">
        <v>0.26</v>
      </c>
      <c r="E107" s="114">
        <f>C107/D107*100</f>
        <v>87.692307692307693</v>
      </c>
    </row>
    <row r="108" spans="1:5" ht="18.75">
      <c r="A108" s="65" t="s">
        <v>2</v>
      </c>
      <c r="B108" s="7" t="s">
        <v>107</v>
      </c>
      <c r="C108" s="128">
        <v>2.1000000000000001E-2</v>
      </c>
      <c r="D108" s="128">
        <v>2.9000000000000001E-2</v>
      </c>
      <c r="E108" s="114">
        <f t="shared" si="1"/>
        <v>72.41379310344827</v>
      </c>
    </row>
    <row r="109" spans="1:5" ht="18.75">
      <c r="A109" s="25" t="s">
        <v>3</v>
      </c>
      <c r="B109" s="7" t="s">
        <v>107</v>
      </c>
      <c r="C109" s="128">
        <v>0</v>
      </c>
      <c r="D109" s="128">
        <v>0</v>
      </c>
      <c r="E109" s="114">
        <v>0</v>
      </c>
    </row>
    <row r="110" spans="1:5" ht="18.75">
      <c r="A110" s="76" t="s">
        <v>144</v>
      </c>
      <c r="B110" s="7" t="s">
        <v>107</v>
      </c>
      <c r="C110" s="128">
        <v>0</v>
      </c>
      <c r="D110" s="128">
        <v>0</v>
      </c>
      <c r="E110" s="114">
        <v>0</v>
      </c>
    </row>
    <row r="111" spans="1:5" ht="18.75">
      <c r="A111" s="76" t="s">
        <v>145</v>
      </c>
      <c r="B111" s="7" t="s">
        <v>107</v>
      </c>
      <c r="C111" s="128">
        <v>0.26800000000000002</v>
      </c>
      <c r="D111" s="128">
        <v>0.25950000000000001</v>
      </c>
      <c r="E111" s="114">
        <f t="shared" si="1"/>
        <v>103.27552986512525</v>
      </c>
    </row>
    <row r="112" spans="1:5" ht="37.5">
      <c r="A112" s="65" t="s">
        <v>4</v>
      </c>
      <c r="B112" s="7" t="s">
        <v>107</v>
      </c>
      <c r="C112" s="161">
        <v>4.9099999999999998E-2</v>
      </c>
      <c r="D112" s="161">
        <v>5.3999999999999999E-2</v>
      </c>
      <c r="E112" s="114">
        <f t="shared" si="1"/>
        <v>90.925925925925924</v>
      </c>
    </row>
    <row r="113" spans="1:5" ht="56.25">
      <c r="A113" s="65" t="s">
        <v>5</v>
      </c>
      <c r="B113" s="7" t="s">
        <v>107</v>
      </c>
      <c r="C113" s="161">
        <v>0</v>
      </c>
      <c r="D113" s="161">
        <v>0</v>
      </c>
      <c r="E113" s="114">
        <v>0</v>
      </c>
    </row>
    <row r="114" spans="1:5" ht="18.75">
      <c r="A114" s="76" t="s">
        <v>41</v>
      </c>
      <c r="B114" s="7" t="s">
        <v>107</v>
      </c>
      <c r="C114" s="161">
        <v>0</v>
      </c>
      <c r="D114" s="161">
        <v>0</v>
      </c>
      <c r="E114" s="114">
        <v>0</v>
      </c>
    </row>
    <row r="115" spans="1:5" ht="37.5">
      <c r="A115" s="25" t="s">
        <v>6</v>
      </c>
      <c r="B115" s="7" t="s">
        <v>107</v>
      </c>
      <c r="C115" s="161">
        <v>7.0000000000000001E-3</v>
      </c>
      <c r="D115" s="161">
        <v>7.0000000000000001E-3</v>
      </c>
      <c r="E115" s="114">
        <f t="shared" si="1"/>
        <v>100</v>
      </c>
    </row>
    <row r="116" spans="1:5" ht="18.75">
      <c r="A116" s="25" t="s">
        <v>40</v>
      </c>
      <c r="B116" s="7" t="s">
        <v>107</v>
      </c>
      <c r="C116" s="161">
        <v>4.3999999999999997E-2</v>
      </c>
      <c r="D116" s="161">
        <v>5.3999999999999999E-2</v>
      </c>
      <c r="E116" s="114">
        <f t="shared" si="1"/>
        <v>81.481481481481481</v>
      </c>
    </row>
    <row r="117" spans="1:5" ht="18.75">
      <c r="A117" s="25" t="s">
        <v>42</v>
      </c>
      <c r="B117" s="7" t="s">
        <v>107</v>
      </c>
      <c r="C117" s="161">
        <v>0</v>
      </c>
      <c r="D117" s="161">
        <v>0</v>
      </c>
      <c r="E117" s="114">
        <v>0</v>
      </c>
    </row>
    <row r="118" spans="1:5" ht="37.5">
      <c r="A118" s="25" t="s">
        <v>143</v>
      </c>
      <c r="B118" s="7" t="s">
        <v>107</v>
      </c>
      <c r="C118" s="161">
        <v>0.3049</v>
      </c>
      <c r="D118" s="161">
        <v>0.32</v>
      </c>
      <c r="E118" s="114">
        <f t="shared" si="1"/>
        <v>95.28125</v>
      </c>
    </row>
    <row r="119" spans="1:5" ht="18.75">
      <c r="A119" s="8" t="s">
        <v>146</v>
      </c>
      <c r="B119" s="7" t="s">
        <v>107</v>
      </c>
      <c r="C119" s="161">
        <v>0.9909</v>
      </c>
      <c r="D119" s="161">
        <v>1</v>
      </c>
      <c r="E119" s="114">
        <f t="shared" si="1"/>
        <v>99.09</v>
      </c>
    </row>
    <row r="120" spans="1:5" ht="18.75">
      <c r="A120" s="8" t="s">
        <v>147</v>
      </c>
      <c r="B120" s="7" t="s">
        <v>107</v>
      </c>
      <c r="C120" s="161">
        <v>0.38600000000000001</v>
      </c>
      <c r="D120" s="161">
        <v>0.3967</v>
      </c>
      <c r="E120" s="114">
        <f t="shared" si="1"/>
        <v>97.30274766826318</v>
      </c>
    </row>
    <row r="121" spans="1:5" ht="18.75">
      <c r="A121" s="8" t="s">
        <v>149</v>
      </c>
      <c r="B121" s="6" t="s">
        <v>107</v>
      </c>
      <c r="C121" s="161">
        <v>0.11899999999999999</v>
      </c>
      <c r="D121" s="161">
        <v>0.17</v>
      </c>
      <c r="E121" s="114">
        <f t="shared" si="1"/>
        <v>70</v>
      </c>
    </row>
    <row r="122" spans="1:5" ht="75">
      <c r="A122" s="50" t="s">
        <v>159</v>
      </c>
      <c r="B122" s="6" t="s">
        <v>107</v>
      </c>
      <c r="C122" s="161">
        <f>C118+C119+0.0725+0.009</f>
        <v>1.3773</v>
      </c>
      <c r="D122" s="161">
        <v>1.78</v>
      </c>
      <c r="E122" s="114">
        <f t="shared" si="1"/>
        <v>77.376404494382029</v>
      </c>
    </row>
    <row r="123" spans="1:5" ht="18.75">
      <c r="A123" s="51" t="s">
        <v>148</v>
      </c>
      <c r="B123" s="28"/>
      <c r="C123" s="160"/>
      <c r="D123" s="160"/>
      <c r="E123" s="114"/>
    </row>
    <row r="124" spans="1:5" ht="37.5">
      <c r="A124" s="25" t="s">
        <v>187</v>
      </c>
      <c r="B124" s="7" t="s">
        <v>107</v>
      </c>
      <c r="C124" s="161">
        <v>7.2499999999999995E-2</v>
      </c>
      <c r="D124" s="161">
        <v>0.06</v>
      </c>
      <c r="E124" s="114">
        <f t="shared" si="1"/>
        <v>120.83333333333333</v>
      </c>
    </row>
    <row r="125" spans="1:5" ht="18.75">
      <c r="A125" s="8" t="s">
        <v>43</v>
      </c>
      <c r="B125" s="7" t="s">
        <v>107</v>
      </c>
      <c r="C125" s="161">
        <v>0</v>
      </c>
      <c r="D125" s="161">
        <v>0.06</v>
      </c>
      <c r="E125" s="114">
        <v>0</v>
      </c>
    </row>
    <row r="126" spans="1:5" ht="18.75">
      <c r="A126" s="52" t="s">
        <v>167</v>
      </c>
      <c r="B126" s="7" t="s">
        <v>107</v>
      </c>
      <c r="C126" s="160"/>
      <c r="D126" s="160"/>
      <c r="E126" s="114"/>
    </row>
    <row r="127" spans="1:5" ht="18.75">
      <c r="A127" s="8" t="s">
        <v>150</v>
      </c>
      <c r="B127" s="6" t="s">
        <v>87</v>
      </c>
      <c r="C127" s="161">
        <f>C118</f>
        <v>0.3049</v>
      </c>
      <c r="D127" s="161">
        <f>D118</f>
        <v>0.32</v>
      </c>
      <c r="E127" s="114">
        <f t="shared" si="1"/>
        <v>95.28125</v>
      </c>
    </row>
    <row r="128" spans="1:5" ht="39">
      <c r="A128" s="75" t="s">
        <v>110</v>
      </c>
      <c r="B128" s="6" t="s">
        <v>61</v>
      </c>
      <c r="C128" s="128">
        <v>2.5</v>
      </c>
      <c r="D128" s="128">
        <v>2.4</v>
      </c>
      <c r="E128" s="132"/>
    </row>
    <row r="129" spans="1:5" ht="19.5">
      <c r="A129" s="9" t="s">
        <v>111</v>
      </c>
      <c r="B129" s="7" t="s">
        <v>65</v>
      </c>
      <c r="C129" s="162">
        <v>12154.44</v>
      </c>
      <c r="D129" s="128">
        <v>10302.33</v>
      </c>
      <c r="E129" s="114">
        <f>C129/D129*100</f>
        <v>117.97758371164582</v>
      </c>
    </row>
    <row r="130" spans="1:5" ht="39">
      <c r="A130" s="9" t="s">
        <v>112</v>
      </c>
      <c r="B130" s="7" t="s">
        <v>65</v>
      </c>
      <c r="C130" s="128">
        <v>31164.9</v>
      </c>
      <c r="D130" s="128">
        <v>27110.1</v>
      </c>
      <c r="E130" s="114">
        <f t="shared" ref="E130:E147" si="2">C130/D130*100</f>
        <v>114.95678732280589</v>
      </c>
    </row>
    <row r="131" spans="1:5" ht="19.5">
      <c r="A131" s="3" t="s">
        <v>109</v>
      </c>
      <c r="B131" s="28"/>
      <c r="C131" s="162"/>
      <c r="D131" s="161"/>
      <c r="E131" s="114"/>
    </row>
    <row r="132" spans="1:5" ht="37.5">
      <c r="A132" s="65" t="s">
        <v>1</v>
      </c>
      <c r="B132" s="6" t="s">
        <v>65</v>
      </c>
      <c r="C132" s="122">
        <v>22395.4</v>
      </c>
      <c r="D132" s="128">
        <v>20540.900000000001</v>
      </c>
      <c r="E132" s="114">
        <f t="shared" si="2"/>
        <v>109.02832884635045</v>
      </c>
    </row>
    <row r="133" spans="1:5" ht="37.5">
      <c r="A133" s="65" t="s">
        <v>22</v>
      </c>
      <c r="B133" s="6" t="s">
        <v>65</v>
      </c>
      <c r="C133" s="122">
        <v>21682.1</v>
      </c>
      <c r="D133" s="122">
        <v>20680.599999999999</v>
      </c>
      <c r="E133" s="114">
        <f t="shared" si="2"/>
        <v>104.84270282293551</v>
      </c>
    </row>
    <row r="134" spans="1:5" ht="18.75">
      <c r="A134" s="65" t="s">
        <v>2</v>
      </c>
      <c r="B134" s="7" t="s">
        <v>65</v>
      </c>
      <c r="C134" s="128">
        <v>28012.5</v>
      </c>
      <c r="D134" s="122">
        <v>19517.3</v>
      </c>
      <c r="E134" s="114">
        <f t="shared" si="2"/>
        <v>143.52651237619958</v>
      </c>
    </row>
    <row r="135" spans="1:5" ht="18.75">
      <c r="A135" s="25" t="s">
        <v>3</v>
      </c>
      <c r="B135" s="7" t="s">
        <v>65</v>
      </c>
      <c r="C135" s="128">
        <v>0</v>
      </c>
      <c r="D135" s="128">
        <v>0</v>
      </c>
      <c r="E135" s="114">
        <v>0</v>
      </c>
    </row>
    <row r="136" spans="1:5" ht="18.75">
      <c r="A136" s="76" t="s">
        <v>144</v>
      </c>
      <c r="B136" s="7" t="s">
        <v>65</v>
      </c>
      <c r="C136" s="128">
        <v>0</v>
      </c>
      <c r="D136" s="128">
        <v>0</v>
      </c>
      <c r="E136" s="114">
        <v>0</v>
      </c>
    </row>
    <row r="137" spans="1:5" ht="18.75">
      <c r="A137" s="76" t="s">
        <v>145</v>
      </c>
      <c r="B137" s="7" t="s">
        <v>65</v>
      </c>
      <c r="C137" s="128">
        <v>43171.9</v>
      </c>
      <c r="D137" s="128">
        <v>43877.599999999999</v>
      </c>
      <c r="E137" s="114">
        <f t="shared" si="2"/>
        <v>98.391662260470042</v>
      </c>
    </row>
    <row r="138" spans="1:5" ht="37.5">
      <c r="A138" s="65" t="s">
        <v>4</v>
      </c>
      <c r="B138" s="7" t="s">
        <v>65</v>
      </c>
      <c r="C138" s="128">
        <v>43873</v>
      </c>
      <c r="D138" s="128">
        <v>40779.699999999997</v>
      </c>
      <c r="E138" s="114">
        <f t="shared" si="2"/>
        <v>107.58539175128803</v>
      </c>
    </row>
    <row r="139" spans="1:5" ht="56.25">
      <c r="A139" s="65" t="s">
        <v>5</v>
      </c>
      <c r="B139" s="7" t="s">
        <v>65</v>
      </c>
      <c r="C139" s="128">
        <v>0</v>
      </c>
      <c r="D139" s="128">
        <v>0</v>
      </c>
      <c r="E139" s="114">
        <v>0</v>
      </c>
    </row>
    <row r="140" spans="1:5" ht="18.75">
      <c r="A140" s="76" t="s">
        <v>41</v>
      </c>
      <c r="B140" s="7" t="s">
        <v>65</v>
      </c>
      <c r="C140" s="128">
        <v>0</v>
      </c>
      <c r="D140" s="128">
        <v>0</v>
      </c>
      <c r="E140" s="114">
        <v>0</v>
      </c>
    </row>
    <row r="141" spans="1:5" ht="37.5">
      <c r="A141" s="25" t="s">
        <v>6</v>
      </c>
      <c r="B141" s="7" t="s">
        <v>65</v>
      </c>
      <c r="C141" s="128">
        <v>21690.799999999999</v>
      </c>
      <c r="D141" s="128">
        <v>18332.599999999999</v>
      </c>
      <c r="E141" s="114">
        <f t="shared" si="2"/>
        <v>118.31818727294548</v>
      </c>
    </row>
    <row r="142" spans="1:5" ht="18.75">
      <c r="A142" s="25" t="s">
        <v>40</v>
      </c>
      <c r="B142" s="7" t="s">
        <v>65</v>
      </c>
      <c r="C142" s="128">
        <v>19720.7</v>
      </c>
      <c r="D142" s="128">
        <v>17661.7</v>
      </c>
      <c r="E142" s="114">
        <f t="shared" si="2"/>
        <v>111.65799441729844</v>
      </c>
    </row>
    <row r="143" spans="1:5" ht="18.75">
      <c r="A143" s="25" t="s">
        <v>42</v>
      </c>
      <c r="B143" s="7" t="s">
        <v>65</v>
      </c>
      <c r="C143" s="128">
        <v>28964.2</v>
      </c>
      <c r="D143" s="128">
        <v>26803.200000000001</v>
      </c>
      <c r="E143" s="114">
        <v>0</v>
      </c>
    </row>
    <row r="144" spans="1:5" ht="37.5">
      <c r="A144" s="25" t="s">
        <v>143</v>
      </c>
      <c r="B144" s="7" t="s">
        <v>65</v>
      </c>
      <c r="C144" s="128">
        <v>39535.300000000003</v>
      </c>
      <c r="D144" s="128">
        <v>38324.9</v>
      </c>
      <c r="E144" s="114">
        <f t="shared" si="2"/>
        <v>103.15826003459891</v>
      </c>
    </row>
    <row r="145" spans="1:5" ht="18.75">
      <c r="A145" s="8" t="s">
        <v>146</v>
      </c>
      <c r="B145" s="7" t="s">
        <v>65</v>
      </c>
      <c r="C145" s="128">
        <v>25886</v>
      </c>
      <c r="D145" s="128">
        <v>21448</v>
      </c>
      <c r="E145" s="114">
        <f t="shared" si="2"/>
        <v>120.69190600522192</v>
      </c>
    </row>
    <row r="146" spans="1:5" ht="18.75">
      <c r="A146" s="8" t="s">
        <v>147</v>
      </c>
      <c r="B146" s="7" t="s">
        <v>65</v>
      </c>
      <c r="C146" s="128">
        <v>30339.9</v>
      </c>
      <c r="D146" s="128">
        <v>23893.200000000001</v>
      </c>
      <c r="E146" s="114">
        <f t="shared" si="2"/>
        <v>126.98131686002712</v>
      </c>
    </row>
    <row r="147" spans="1:5" ht="18.75">
      <c r="A147" s="8" t="s">
        <v>149</v>
      </c>
      <c r="B147" s="7" t="s">
        <v>65</v>
      </c>
      <c r="C147" s="128">
        <v>38724.5</v>
      </c>
      <c r="D147" s="128">
        <v>31757.200000000001</v>
      </c>
      <c r="E147" s="114">
        <f t="shared" si="2"/>
        <v>121.93927676243497</v>
      </c>
    </row>
    <row r="148" spans="1:5" ht="75">
      <c r="A148" s="50" t="s">
        <v>159</v>
      </c>
      <c r="B148" s="7" t="s">
        <v>65</v>
      </c>
      <c r="C148" s="162"/>
      <c r="D148" s="128"/>
      <c r="E148" s="111"/>
    </row>
    <row r="149" spans="1:5" ht="18.75">
      <c r="A149" s="51" t="s">
        <v>148</v>
      </c>
      <c r="B149" s="7" t="s">
        <v>65</v>
      </c>
      <c r="C149" s="162"/>
      <c r="D149" s="128"/>
      <c r="E149" s="111"/>
    </row>
    <row r="150" spans="1:5" ht="37.5">
      <c r="A150" s="25" t="s">
        <v>187</v>
      </c>
      <c r="B150" s="7" t="s">
        <v>65</v>
      </c>
      <c r="C150" s="128">
        <f>C147</f>
        <v>38724.5</v>
      </c>
      <c r="D150" s="128">
        <f>D147</f>
        <v>31757.200000000001</v>
      </c>
      <c r="E150" s="114">
        <f t="shared" ref="E150:E158" si="3">C150/D150*100</f>
        <v>121.93927676243497</v>
      </c>
    </row>
    <row r="151" spans="1:5" ht="18.75">
      <c r="A151" s="8" t="s">
        <v>43</v>
      </c>
      <c r="B151" s="7" t="s">
        <v>65</v>
      </c>
      <c r="C151" s="128">
        <v>0</v>
      </c>
      <c r="D151" s="128">
        <v>31757.200000000001</v>
      </c>
      <c r="E151" s="114">
        <v>0</v>
      </c>
    </row>
    <row r="152" spans="1:5" ht="18.75">
      <c r="A152" s="52" t="s">
        <v>167</v>
      </c>
      <c r="B152" s="7" t="s">
        <v>65</v>
      </c>
      <c r="C152" s="162"/>
      <c r="D152" s="128"/>
      <c r="E152" s="111"/>
    </row>
    <row r="153" spans="1:5" ht="18.75">
      <c r="A153" s="8" t="s">
        <v>150</v>
      </c>
      <c r="B153" s="7" t="s">
        <v>65</v>
      </c>
      <c r="C153" s="128">
        <f>C144</f>
        <v>39535.300000000003</v>
      </c>
      <c r="D153" s="128">
        <v>38324.9</v>
      </c>
      <c r="E153" s="114">
        <f t="shared" si="3"/>
        <v>103.15826003459891</v>
      </c>
    </row>
    <row r="154" spans="1:5" ht="19.5">
      <c r="A154" s="27" t="s">
        <v>113</v>
      </c>
      <c r="B154" s="7" t="s">
        <v>55</v>
      </c>
      <c r="C154" s="128">
        <v>4.0632000000000001</v>
      </c>
      <c r="D154" s="128">
        <v>4.29</v>
      </c>
      <c r="E154" s="114">
        <f t="shared" si="3"/>
        <v>94.71328671328672</v>
      </c>
    </row>
    <row r="155" spans="1:5" ht="19.5">
      <c r="A155" s="29" t="s">
        <v>114</v>
      </c>
      <c r="B155" s="7" t="s">
        <v>55</v>
      </c>
      <c r="C155" s="128">
        <v>905.4</v>
      </c>
      <c r="D155" s="158">
        <v>809.73</v>
      </c>
      <c r="E155" s="114">
        <f t="shared" si="3"/>
        <v>111.81504946093142</v>
      </c>
    </row>
    <row r="156" spans="1:5" ht="39">
      <c r="A156" s="11" t="s">
        <v>162</v>
      </c>
      <c r="B156" s="7" t="s">
        <v>65</v>
      </c>
      <c r="C156" s="128">
        <v>9730.5</v>
      </c>
      <c r="D156" s="128">
        <v>9389</v>
      </c>
      <c r="E156" s="114">
        <f>C156/D156*100</f>
        <v>103.63723506230696</v>
      </c>
    </row>
    <row r="157" spans="1:5" ht="58.5">
      <c r="A157" s="9" t="s">
        <v>115</v>
      </c>
      <c r="B157" s="7" t="s">
        <v>116</v>
      </c>
      <c r="C157" s="128">
        <f>C129/C156</f>
        <v>1.249107445660552</v>
      </c>
      <c r="D157" s="128">
        <f>D129/D156</f>
        <v>1.0972766002769199</v>
      </c>
      <c r="E157" s="112"/>
    </row>
    <row r="158" spans="1:5" ht="39">
      <c r="A158" s="9" t="s">
        <v>117</v>
      </c>
      <c r="B158" s="7" t="s">
        <v>87</v>
      </c>
      <c r="C158" s="128">
        <v>5.5259999999999998</v>
      </c>
      <c r="D158" s="128">
        <v>5.73</v>
      </c>
      <c r="E158" s="114">
        <f t="shared" si="3"/>
        <v>96.43979057591622</v>
      </c>
    </row>
    <row r="159" spans="1:5" ht="39">
      <c r="A159" s="9" t="s">
        <v>118</v>
      </c>
      <c r="B159" s="7" t="s">
        <v>61</v>
      </c>
      <c r="C159" s="128">
        <v>35.17</v>
      </c>
      <c r="D159" s="128">
        <v>36.409999999999997</v>
      </c>
      <c r="E159" s="112"/>
    </row>
    <row r="160" spans="1:5" ht="19.5">
      <c r="A160" s="9" t="s">
        <v>119</v>
      </c>
      <c r="B160" s="22" t="s">
        <v>121</v>
      </c>
      <c r="C160" s="128">
        <v>0</v>
      </c>
      <c r="D160" s="128">
        <v>0</v>
      </c>
      <c r="E160" s="114">
        <v>0</v>
      </c>
    </row>
    <row r="161" spans="1:5" ht="18.75">
      <c r="A161" s="30" t="s">
        <v>120</v>
      </c>
      <c r="B161" s="22" t="s">
        <v>121</v>
      </c>
      <c r="C161" s="159">
        <v>0</v>
      </c>
      <c r="D161" s="159">
        <v>0</v>
      </c>
      <c r="E161" s="124">
        <v>0</v>
      </c>
    </row>
    <row r="162" spans="1:5" ht="18.75">
      <c r="A162" s="53"/>
      <c r="B162" s="54"/>
      <c r="C162" s="55"/>
      <c r="D162" s="55"/>
      <c r="E162" s="56"/>
    </row>
    <row r="163" spans="1:5" ht="39.75" customHeight="1">
      <c r="A163" s="205" t="s">
        <v>168</v>
      </c>
      <c r="B163" s="205"/>
      <c r="C163" s="205"/>
      <c r="D163" s="205"/>
      <c r="E163" s="205"/>
    </row>
    <row r="164" spans="1:5" ht="15.75">
      <c r="A164" s="31"/>
      <c r="B164" s="32"/>
      <c r="C164" s="33"/>
      <c r="D164" s="33"/>
      <c r="E164" s="34"/>
    </row>
  </sheetData>
  <mergeCells count="10">
    <mergeCell ref="D1:E1"/>
    <mergeCell ref="D2:E2"/>
    <mergeCell ref="A3:E3"/>
    <mergeCell ref="A4:E4"/>
    <mergeCell ref="A163:E163"/>
    <mergeCell ref="A80:E80"/>
    <mergeCell ref="A103:E103"/>
    <mergeCell ref="A6:E6"/>
    <mergeCell ref="A30:E30"/>
    <mergeCell ref="A63:E63"/>
  </mergeCells>
  <phoneticPr fontId="18" type="noConversion"/>
  <printOptions horizontalCentered="1"/>
  <pageMargins left="0.78740157480314965" right="0.19685039370078741" top="0.19685039370078741" bottom="0.19685039370078741" header="0" footer="0"/>
  <pageSetup paperSize="9" scale="62" fitToHeight="4" orientation="portrait" horizontalDpi="300" verticalDpi="300" r:id="rId1"/>
  <headerFooter alignWithMargins="0"/>
  <rowBreaks count="3" manualBreakCount="3">
    <brk id="44" max="4" man="1"/>
    <brk id="94" max="4" man="1"/>
    <brk id="137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36"/>
  <sheetViews>
    <sheetView view="pageBreakPreview" zoomScale="85" zoomScaleNormal="75" zoomScaleSheetLayoutView="9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P22" sqref="P22"/>
    </sheetView>
  </sheetViews>
  <sheetFormatPr defaultColWidth="9.140625" defaultRowHeight="15.75"/>
  <cols>
    <col min="1" max="1" width="3.140625" style="79" customWidth="1"/>
    <col min="2" max="2" width="3.28515625" style="79" customWidth="1"/>
    <col min="3" max="3" width="9.140625" style="79"/>
    <col min="4" max="4" width="26.28515625" style="79" customWidth="1"/>
    <col min="5" max="5" width="15.7109375" style="80" customWidth="1"/>
    <col min="6" max="6" width="11" style="80" customWidth="1"/>
    <col min="7" max="7" width="15.5703125" style="80" customWidth="1"/>
    <col min="8" max="8" width="11.85546875" style="80" customWidth="1"/>
    <col min="9" max="9" width="18" style="80" customWidth="1"/>
    <col min="10" max="10" width="11.42578125" style="80" customWidth="1"/>
    <col min="11" max="11" width="13.28515625" style="80" customWidth="1"/>
    <col min="12" max="16384" width="9.140625" style="80"/>
  </cols>
  <sheetData>
    <row r="1" spans="1:22" hidden="1">
      <c r="F1" s="238" t="s">
        <v>122</v>
      </c>
      <c r="G1" s="238"/>
      <c r="H1" s="238"/>
      <c r="I1" s="238"/>
      <c r="J1" s="238"/>
      <c r="K1" s="238"/>
    </row>
    <row r="2" spans="1:22" hidden="1"/>
    <row r="3" spans="1:22" ht="20.25">
      <c r="A3" s="239" t="s">
        <v>152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</row>
    <row r="4" spans="1:22" ht="22.15" customHeight="1">
      <c r="A4" s="240" t="s">
        <v>211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</row>
    <row r="5" spans="1:22">
      <c r="A5" s="82"/>
      <c r="B5" s="82"/>
      <c r="C5" s="82"/>
      <c r="D5" s="82"/>
      <c r="E5" s="81"/>
      <c r="F5" s="81"/>
      <c r="G5" s="81"/>
      <c r="H5" s="83"/>
      <c r="I5" s="81"/>
      <c r="J5" s="241" t="s">
        <v>153</v>
      </c>
      <c r="K5" s="24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</row>
    <row r="6" spans="1:22" s="104" customFormat="1" ht="96" customHeight="1">
      <c r="A6" s="237"/>
      <c r="B6" s="237"/>
      <c r="C6" s="237"/>
      <c r="D6" s="237"/>
      <c r="E6" s="102" t="s">
        <v>123</v>
      </c>
      <c r="F6" s="102" t="s">
        <v>124</v>
      </c>
      <c r="G6" s="102" t="s">
        <v>125</v>
      </c>
      <c r="H6" s="102" t="s">
        <v>126</v>
      </c>
      <c r="I6" s="102" t="s">
        <v>127</v>
      </c>
      <c r="J6" s="102" t="s">
        <v>114</v>
      </c>
      <c r="K6" s="102" t="s">
        <v>113</v>
      </c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</row>
    <row r="7" spans="1:22" ht="45.6" customHeight="1">
      <c r="A7" s="213" t="s">
        <v>20</v>
      </c>
      <c r="B7" s="214"/>
      <c r="C7" s="214"/>
      <c r="D7" s="215"/>
      <c r="E7" s="178">
        <f>E8</f>
        <v>204.309</v>
      </c>
      <c r="F7" s="178">
        <f t="shared" ref="F7:K7" si="0">F8</f>
        <v>207.97900000000001</v>
      </c>
      <c r="G7" s="178">
        <f t="shared" si="0"/>
        <v>204.21</v>
      </c>
      <c r="H7" s="178">
        <f t="shared" si="0"/>
        <v>28.41</v>
      </c>
      <c r="I7" s="186">
        <f t="shared" si="0"/>
        <v>226</v>
      </c>
      <c r="J7" s="178">
        <f t="shared" si="0"/>
        <v>59.849000000000004</v>
      </c>
      <c r="K7" s="178">
        <f t="shared" si="0"/>
        <v>1.7000000000000001E-2</v>
      </c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</row>
    <row r="8" spans="1:22" ht="48.75" customHeight="1">
      <c r="A8" s="216" t="s">
        <v>19</v>
      </c>
      <c r="B8" s="217"/>
      <c r="C8" s="217"/>
      <c r="D8" s="218"/>
      <c r="E8" s="194">
        <f>E10+E11</f>
        <v>204.309</v>
      </c>
      <c r="F8" s="194">
        <f t="shared" ref="F8:K8" si="1">F10+F11</f>
        <v>207.97900000000001</v>
      </c>
      <c r="G8" s="194">
        <f t="shared" si="1"/>
        <v>204.21</v>
      </c>
      <c r="H8" s="194">
        <f t="shared" si="1"/>
        <v>28.41</v>
      </c>
      <c r="I8" s="195">
        <f t="shared" si="1"/>
        <v>226</v>
      </c>
      <c r="J8" s="194">
        <f t="shared" si="1"/>
        <v>59.849000000000004</v>
      </c>
      <c r="K8" s="194">
        <f t="shared" si="1"/>
        <v>1.7000000000000001E-2</v>
      </c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</row>
    <row r="9" spans="1:22" ht="12.75" customHeight="1">
      <c r="A9" s="84"/>
      <c r="B9" s="231" t="s">
        <v>128</v>
      </c>
      <c r="C9" s="231"/>
      <c r="D9" s="232"/>
      <c r="E9" s="179"/>
      <c r="F9" s="179"/>
      <c r="G9" s="179"/>
      <c r="H9" s="179"/>
      <c r="I9" s="187"/>
      <c r="J9" s="179"/>
      <c r="K9" s="179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</row>
    <row r="10" spans="1:22">
      <c r="A10" s="84"/>
      <c r="B10" s="233" t="s">
        <v>48</v>
      </c>
      <c r="C10" s="233"/>
      <c r="D10" s="234"/>
      <c r="E10" s="180">
        <v>191.07499999999999</v>
      </c>
      <c r="F10" s="180">
        <v>194.745</v>
      </c>
      <c r="G10" s="180">
        <v>192.547</v>
      </c>
      <c r="H10" s="180">
        <v>26.838999999999999</v>
      </c>
      <c r="I10" s="188">
        <v>211</v>
      </c>
      <c r="J10" s="180">
        <v>57.253</v>
      </c>
      <c r="K10" s="180">
        <v>0</v>
      </c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</row>
    <row r="11" spans="1:22" s="171" customFormat="1">
      <c r="A11" s="197"/>
      <c r="B11" s="235" t="s">
        <v>47</v>
      </c>
      <c r="C11" s="235"/>
      <c r="D11" s="236"/>
      <c r="E11" s="198">
        <v>13.234</v>
      </c>
      <c r="F11" s="198">
        <v>13.234</v>
      </c>
      <c r="G11" s="198">
        <v>11.663</v>
      </c>
      <c r="H11" s="198">
        <v>1.571</v>
      </c>
      <c r="I11" s="199">
        <v>15</v>
      </c>
      <c r="J11" s="198">
        <v>2.5960000000000001</v>
      </c>
      <c r="K11" s="198">
        <v>1.7000000000000001E-2</v>
      </c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</row>
    <row r="12" spans="1:22">
      <c r="A12" s="225" t="s">
        <v>169</v>
      </c>
      <c r="B12" s="226"/>
      <c r="C12" s="226"/>
      <c r="D12" s="227"/>
      <c r="E12" s="185">
        <f t="shared" ref="E12:K12" si="2">E18+E14</f>
        <v>5097.5601999999999</v>
      </c>
      <c r="F12" s="185">
        <f t="shared" si="2"/>
        <v>6061.1050000000005</v>
      </c>
      <c r="G12" s="185">
        <f t="shared" si="2"/>
        <v>5101.2457000000004</v>
      </c>
      <c r="H12" s="185">
        <f t="shared" si="2"/>
        <v>-375.90499999999997</v>
      </c>
      <c r="I12" s="189">
        <f t="shared" si="2"/>
        <v>264</v>
      </c>
      <c r="J12" s="185">
        <f t="shared" si="2"/>
        <v>144.9794</v>
      </c>
      <c r="K12" s="185">
        <f t="shared" si="2"/>
        <v>3.9889999999999999</v>
      </c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</row>
    <row r="13" spans="1:22" s="171" customFormat="1" ht="12.75" customHeight="1">
      <c r="A13" s="170"/>
      <c r="B13" s="223" t="s">
        <v>129</v>
      </c>
      <c r="C13" s="223"/>
      <c r="D13" s="224"/>
      <c r="E13" s="177"/>
      <c r="F13" s="177"/>
      <c r="G13" s="177"/>
      <c r="H13" s="177"/>
      <c r="I13" s="190"/>
      <c r="J13" s="177"/>
      <c r="K13" s="177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</row>
    <row r="14" spans="1:22" s="171" customFormat="1" ht="30" customHeight="1">
      <c r="A14" s="228" t="s">
        <v>170</v>
      </c>
      <c r="B14" s="229"/>
      <c r="C14" s="229"/>
      <c r="D14" s="230"/>
      <c r="E14" s="178">
        <f>E16</f>
        <v>2.3081</v>
      </c>
      <c r="F14" s="178">
        <f t="shared" ref="F14:K14" si="3">F16</f>
        <v>2.3081</v>
      </c>
      <c r="G14" s="178">
        <f t="shared" si="3"/>
        <v>5.4326999999999996</v>
      </c>
      <c r="H14" s="178">
        <f t="shared" si="3"/>
        <v>0</v>
      </c>
      <c r="I14" s="186">
        <f t="shared" si="3"/>
        <v>10</v>
      </c>
      <c r="J14" s="178">
        <f t="shared" si="3"/>
        <v>3.0874000000000001</v>
      </c>
      <c r="K14" s="178">
        <f t="shared" si="3"/>
        <v>0</v>
      </c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</row>
    <row r="15" spans="1:22" s="171" customFormat="1">
      <c r="A15" s="170"/>
      <c r="B15" s="221" t="s">
        <v>128</v>
      </c>
      <c r="C15" s="221"/>
      <c r="D15" s="222"/>
      <c r="E15" s="179"/>
      <c r="F15" s="179"/>
      <c r="G15" s="179"/>
      <c r="H15" s="179"/>
      <c r="I15" s="187"/>
      <c r="J15" s="179"/>
      <c r="K15" s="179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</row>
    <row r="16" spans="1:22" s="171" customFormat="1">
      <c r="A16" s="170"/>
      <c r="B16" s="219" t="s">
        <v>194</v>
      </c>
      <c r="C16" s="219"/>
      <c r="D16" s="220"/>
      <c r="E16" s="180">
        <v>2.3081</v>
      </c>
      <c r="F16" s="180">
        <v>2.3081</v>
      </c>
      <c r="G16" s="180">
        <v>5.4326999999999996</v>
      </c>
      <c r="H16" s="180">
        <v>0</v>
      </c>
      <c r="I16" s="188">
        <v>10</v>
      </c>
      <c r="J16" s="180">
        <v>3.0874000000000001</v>
      </c>
      <c r="K16" s="180">
        <v>0</v>
      </c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</row>
    <row r="17" spans="1:22" s="171" customFormat="1">
      <c r="A17" s="170"/>
      <c r="B17" s="172"/>
      <c r="C17" s="172"/>
      <c r="D17" s="173"/>
      <c r="E17" s="179"/>
      <c r="F17" s="179"/>
      <c r="G17" s="179"/>
      <c r="H17" s="179"/>
      <c r="I17" s="187"/>
      <c r="J17" s="179"/>
      <c r="K17" s="179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</row>
    <row r="18" spans="1:22" ht="38.25" customHeight="1">
      <c r="A18" s="216" t="s">
        <v>171</v>
      </c>
      <c r="B18" s="217"/>
      <c r="C18" s="217"/>
      <c r="D18" s="218"/>
      <c r="E18" s="178">
        <f>E20</f>
        <v>5095.2520999999997</v>
      </c>
      <c r="F18" s="178">
        <f t="shared" ref="F18:K18" si="4">F20</f>
        <v>6058.7969000000003</v>
      </c>
      <c r="G18" s="178">
        <f t="shared" si="4"/>
        <v>5095.8130000000001</v>
      </c>
      <c r="H18" s="178">
        <f t="shared" si="4"/>
        <v>-375.90499999999997</v>
      </c>
      <c r="I18" s="186">
        <f t="shared" si="4"/>
        <v>254</v>
      </c>
      <c r="J18" s="178">
        <f t="shared" si="4"/>
        <v>141.892</v>
      </c>
      <c r="K18" s="178">
        <f t="shared" si="4"/>
        <v>3.9889999999999999</v>
      </c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</row>
    <row r="19" spans="1:22">
      <c r="A19" s="84"/>
      <c r="B19" s="231" t="s">
        <v>128</v>
      </c>
      <c r="C19" s="231"/>
      <c r="D19" s="232"/>
      <c r="E19" s="179"/>
      <c r="F19" s="179"/>
      <c r="G19" s="179"/>
      <c r="H19" s="179"/>
      <c r="I19" s="187"/>
      <c r="J19" s="179"/>
      <c r="K19" s="179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</row>
    <row r="20" spans="1:22">
      <c r="A20" s="84"/>
      <c r="B20" s="233" t="s">
        <v>46</v>
      </c>
      <c r="C20" s="233"/>
      <c r="D20" s="234"/>
      <c r="E20" s="180">
        <v>5095.2520999999997</v>
      </c>
      <c r="F20" s="180">
        <v>6058.7969000000003</v>
      </c>
      <c r="G20" s="180">
        <v>5095.8130000000001</v>
      </c>
      <c r="H20" s="180">
        <v>-375.90499999999997</v>
      </c>
      <c r="I20" s="188">
        <v>254</v>
      </c>
      <c r="J20" s="180">
        <v>141.892</v>
      </c>
      <c r="K20" s="180">
        <v>3.9889999999999999</v>
      </c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</row>
    <row r="21" spans="1:22" ht="16.5" thickBot="1">
      <c r="A21" s="84"/>
      <c r="B21" s="85"/>
      <c r="C21" s="85"/>
      <c r="D21" s="86"/>
      <c r="E21" s="179"/>
      <c r="F21" s="179"/>
      <c r="G21" s="179"/>
      <c r="H21" s="179"/>
      <c r="I21" s="187"/>
      <c r="J21" s="179"/>
      <c r="K21" s="179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</row>
    <row r="22" spans="1:22" ht="36" customHeight="1" thickTop="1" thickBot="1">
      <c r="A22" s="243" t="s">
        <v>21</v>
      </c>
      <c r="B22" s="244"/>
      <c r="C22" s="244"/>
      <c r="D22" s="245"/>
      <c r="E22" s="181">
        <f t="shared" ref="E22:K22" si="5">E12+E7</f>
        <v>5301.8692000000001</v>
      </c>
      <c r="F22" s="181">
        <f t="shared" si="5"/>
        <v>6269.0840000000007</v>
      </c>
      <c r="G22" s="181">
        <f t="shared" si="5"/>
        <v>5305.4557000000004</v>
      </c>
      <c r="H22" s="181">
        <f t="shared" si="5"/>
        <v>-347.49499999999995</v>
      </c>
      <c r="I22" s="191">
        <f t="shared" si="5"/>
        <v>490</v>
      </c>
      <c r="J22" s="181">
        <f t="shared" si="5"/>
        <v>204.82839999999999</v>
      </c>
      <c r="K22" s="181">
        <f t="shared" si="5"/>
        <v>4.0060000000000002</v>
      </c>
      <c r="L22" s="83"/>
      <c r="M22" s="81"/>
      <c r="N22" s="87"/>
      <c r="O22" s="81"/>
      <c r="P22" s="81"/>
      <c r="Q22" s="81"/>
      <c r="R22" s="81"/>
      <c r="S22" s="81"/>
      <c r="T22" s="81"/>
      <c r="U22" s="81"/>
      <c r="V22" s="81"/>
    </row>
    <row r="23" spans="1:22" ht="12.75" customHeight="1" thickTop="1">
      <c r="A23" s="82"/>
      <c r="B23" s="82"/>
      <c r="C23" s="82"/>
      <c r="D23" s="82"/>
      <c r="E23" s="81"/>
      <c r="F23" s="81"/>
      <c r="G23" s="81"/>
      <c r="H23" s="83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</row>
    <row r="24" spans="1:22" ht="81.599999999999994" customHeight="1">
      <c r="A24" s="242" t="s">
        <v>39</v>
      </c>
      <c r="B24" s="242"/>
      <c r="C24" s="242"/>
      <c r="D24" s="242"/>
      <c r="E24" s="242"/>
      <c r="F24" s="242"/>
      <c r="G24" s="242"/>
      <c r="H24" s="242"/>
      <c r="I24" s="242"/>
      <c r="J24" s="242"/>
      <c r="K24" s="242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</row>
    <row r="25" spans="1:22">
      <c r="A25" s="82"/>
      <c r="B25" s="82"/>
      <c r="C25" s="82"/>
      <c r="D25" s="82"/>
      <c r="E25" s="81"/>
      <c r="F25" s="81"/>
      <c r="G25" s="81"/>
      <c r="H25" s="83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</row>
    <row r="26" spans="1:22">
      <c r="A26" s="82"/>
      <c r="B26" s="82"/>
      <c r="C26" s="82"/>
      <c r="D26" s="82"/>
      <c r="E26" s="81"/>
      <c r="F26" s="81"/>
      <c r="G26" s="81"/>
      <c r="H26" s="83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</row>
    <row r="27" spans="1:22">
      <c r="A27" s="82"/>
      <c r="B27" s="82"/>
      <c r="C27" s="82"/>
      <c r="D27" s="82"/>
      <c r="E27" s="81"/>
      <c r="F27" s="81"/>
      <c r="G27" s="81"/>
      <c r="H27" s="83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</row>
    <row r="28" spans="1:22">
      <c r="A28" s="82"/>
      <c r="B28" s="82"/>
      <c r="C28" s="82"/>
      <c r="D28" s="82"/>
      <c r="E28" s="81"/>
      <c r="F28" s="81"/>
      <c r="G28" s="81"/>
      <c r="H28" s="83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</row>
    <row r="29" spans="1:22">
      <c r="A29" s="82"/>
      <c r="B29" s="82"/>
      <c r="C29" s="82"/>
      <c r="D29" s="82"/>
      <c r="E29" s="81"/>
      <c r="F29" s="81"/>
      <c r="G29" s="81"/>
      <c r="H29" s="83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</row>
    <row r="30" spans="1:22">
      <c r="A30" s="82"/>
      <c r="B30" s="82"/>
      <c r="C30" s="82"/>
      <c r="D30" s="82"/>
      <c r="E30" s="81"/>
      <c r="F30" s="81"/>
      <c r="G30" s="81"/>
      <c r="H30" s="83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</row>
    <row r="31" spans="1:22">
      <c r="A31" s="82"/>
      <c r="B31" s="82"/>
      <c r="C31" s="82"/>
      <c r="D31" s="82"/>
      <c r="E31" s="81"/>
      <c r="F31" s="81"/>
      <c r="G31" s="81"/>
      <c r="H31" s="83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</row>
    <row r="32" spans="1:22">
      <c r="A32" s="82"/>
      <c r="B32" s="82"/>
      <c r="C32" s="82"/>
      <c r="D32" s="82"/>
      <c r="E32" s="81"/>
      <c r="F32" s="81"/>
      <c r="G32" s="81"/>
      <c r="H32" s="83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</row>
    <row r="33" spans="1:22">
      <c r="A33" s="82"/>
      <c r="B33" s="82"/>
      <c r="C33" s="82"/>
      <c r="D33" s="82"/>
      <c r="E33" s="81"/>
      <c r="F33" s="81"/>
      <c r="G33" s="81"/>
      <c r="H33" s="83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</row>
    <row r="34" spans="1:22">
      <c r="A34" s="82"/>
      <c r="B34" s="82"/>
      <c r="C34" s="82"/>
      <c r="D34" s="82"/>
      <c r="E34" s="81"/>
      <c r="F34" s="81"/>
      <c r="G34" s="81"/>
      <c r="H34" s="83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</row>
    <row r="35" spans="1:22">
      <c r="A35" s="82"/>
      <c r="B35" s="82"/>
      <c r="C35" s="82"/>
      <c r="D35" s="82"/>
      <c r="E35" s="81"/>
      <c r="F35" s="81"/>
      <c r="G35" s="81"/>
      <c r="H35" s="83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</row>
    <row r="36" spans="1:22">
      <c r="A36" s="82"/>
      <c r="B36" s="82"/>
      <c r="C36" s="82"/>
      <c r="D36" s="82"/>
      <c r="E36" s="81"/>
      <c r="F36" s="81"/>
      <c r="G36" s="81"/>
      <c r="H36" s="83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</row>
  </sheetData>
  <mergeCells count="20">
    <mergeCell ref="A24:K24"/>
    <mergeCell ref="A22:D22"/>
    <mergeCell ref="A18:D18"/>
    <mergeCell ref="B19:D19"/>
    <mergeCell ref="B20:D20"/>
    <mergeCell ref="A6:D6"/>
    <mergeCell ref="F1:K1"/>
    <mergeCell ref="A3:K3"/>
    <mergeCell ref="A4:K4"/>
    <mergeCell ref="J5:K5"/>
    <mergeCell ref="A7:D7"/>
    <mergeCell ref="A8:D8"/>
    <mergeCell ref="B16:D16"/>
    <mergeCell ref="B15:D15"/>
    <mergeCell ref="B13:D13"/>
    <mergeCell ref="A12:D12"/>
    <mergeCell ref="A14:D14"/>
    <mergeCell ref="B9:D9"/>
    <mergeCell ref="B10:D10"/>
    <mergeCell ref="B11:D11"/>
  </mergeCells>
  <phoneticPr fontId="18" type="noConversion"/>
  <printOptions horizontalCentered="1"/>
  <pageMargins left="0.39370078740157483" right="0.39370078740157483" top="0.39370078740157483" bottom="0.39370078740157483" header="0" footer="0"/>
  <pageSetup paperSize="9" fitToHeight="2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74"/>
  <sheetViews>
    <sheetView view="pageBreakPreview" zoomScale="50" zoomScaleNormal="60" zoomScaleSheetLayoutView="5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H24" sqref="H24"/>
    </sheetView>
  </sheetViews>
  <sheetFormatPr defaultRowHeight="12.75"/>
  <cols>
    <col min="1" max="1" width="94.28515625" customWidth="1"/>
    <col min="2" max="2" width="31.7109375" customWidth="1"/>
    <col min="3" max="3" width="24.28515625" customWidth="1"/>
    <col min="4" max="4" width="21.85546875" customWidth="1"/>
    <col min="5" max="5" width="33.140625" customWidth="1"/>
    <col min="6" max="6" width="24.140625" customWidth="1"/>
    <col min="7" max="7" width="21.42578125" customWidth="1"/>
    <col min="8" max="8" width="23.85546875" customWidth="1"/>
    <col min="9" max="9" width="30.7109375" customWidth="1"/>
  </cols>
  <sheetData>
    <row r="1" spans="1:23" ht="26.25">
      <c r="F1" s="88"/>
      <c r="G1" s="88"/>
      <c r="H1" s="88"/>
      <c r="I1" s="101" t="s">
        <v>16</v>
      </c>
      <c r="J1" s="88"/>
    </row>
    <row r="2" spans="1:23" ht="64.5" customHeight="1">
      <c r="A2" s="262" t="s">
        <v>44</v>
      </c>
      <c r="B2" s="262"/>
      <c r="C2" s="262"/>
      <c r="D2" s="262"/>
      <c r="E2" s="262"/>
      <c r="F2" s="262"/>
      <c r="G2" s="262"/>
      <c r="H2" s="262"/>
      <c r="I2" s="262"/>
    </row>
    <row r="3" spans="1:23" ht="20.25">
      <c r="A3" s="263" t="s">
        <v>130</v>
      </c>
      <c r="B3" s="263"/>
      <c r="C3" s="263"/>
      <c r="D3" s="263"/>
      <c r="E3" s="263"/>
      <c r="F3" s="263"/>
      <c r="G3" s="263"/>
      <c r="H3" s="263"/>
      <c r="I3" s="263"/>
    </row>
    <row r="4" spans="1:23">
      <c r="B4" s="35"/>
    </row>
    <row r="5" spans="1:23" ht="86.25" customHeight="1">
      <c r="A5" s="264" t="s">
        <v>155</v>
      </c>
      <c r="B5" s="265" t="s">
        <v>49</v>
      </c>
      <c r="C5" s="267" t="s">
        <v>131</v>
      </c>
      <c r="D5" s="268"/>
      <c r="E5" s="269"/>
      <c r="F5" s="276" t="s">
        <v>132</v>
      </c>
      <c r="G5" s="276" t="s">
        <v>133</v>
      </c>
      <c r="H5" s="276"/>
      <c r="I5" s="277" t="s">
        <v>18</v>
      </c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</row>
    <row r="6" spans="1:23" ht="15.75">
      <c r="A6" s="264"/>
      <c r="B6" s="265"/>
      <c r="C6" s="270"/>
      <c r="D6" s="271"/>
      <c r="E6" s="272"/>
      <c r="F6" s="276"/>
      <c r="G6" s="259" t="s">
        <v>134</v>
      </c>
      <c r="H6" s="259" t="s">
        <v>135</v>
      </c>
      <c r="I6" s="278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</row>
    <row r="7" spans="1:23" ht="15.75">
      <c r="A7" s="264"/>
      <c r="B7" s="266"/>
      <c r="C7" s="273"/>
      <c r="D7" s="274"/>
      <c r="E7" s="275"/>
      <c r="F7" s="276"/>
      <c r="G7" s="260"/>
      <c r="H7" s="260"/>
      <c r="I7" s="278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</row>
    <row r="8" spans="1:23" ht="78.75">
      <c r="A8" s="264"/>
      <c r="B8" s="266"/>
      <c r="C8" s="105" t="s">
        <v>52</v>
      </c>
      <c r="D8" s="105" t="s">
        <v>209</v>
      </c>
      <c r="E8" s="105" t="s">
        <v>136</v>
      </c>
      <c r="F8" s="276"/>
      <c r="G8" s="261"/>
      <c r="H8" s="261"/>
      <c r="I8" s="279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</row>
    <row r="9" spans="1:23" ht="52.5">
      <c r="A9" s="106" t="s">
        <v>137</v>
      </c>
      <c r="B9" s="107" t="s">
        <v>138</v>
      </c>
      <c r="C9" s="108">
        <v>1</v>
      </c>
      <c r="D9" s="108">
        <v>2</v>
      </c>
      <c r="E9" s="108">
        <v>3</v>
      </c>
      <c r="F9" s="108">
        <v>4</v>
      </c>
      <c r="G9" s="109">
        <v>5</v>
      </c>
      <c r="H9" s="109">
        <v>6</v>
      </c>
      <c r="I9" s="110" t="s">
        <v>156</v>
      </c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</row>
    <row r="10" spans="1:23" ht="27">
      <c r="A10" s="251" t="s">
        <v>139</v>
      </c>
      <c r="B10" s="252"/>
      <c r="C10" s="252"/>
      <c r="D10" s="252"/>
      <c r="E10" s="252"/>
      <c r="F10" s="252"/>
      <c r="G10" s="252"/>
      <c r="H10" s="252"/>
      <c r="I10" s="253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</row>
    <row r="11" spans="1:23" ht="27">
      <c r="A11" s="254" t="s">
        <v>172</v>
      </c>
      <c r="B11" s="255"/>
      <c r="C11" s="255"/>
      <c r="D11" s="255"/>
      <c r="E11" s="255"/>
      <c r="F11" s="255"/>
      <c r="G11" s="255"/>
      <c r="H11" s="255"/>
      <c r="I11" s="256"/>
    </row>
    <row r="12" spans="1:23" ht="26.25">
      <c r="A12" s="37" t="s">
        <v>174</v>
      </c>
      <c r="B12" s="38" t="s">
        <v>176</v>
      </c>
      <c r="C12" s="39"/>
      <c r="D12" s="39"/>
      <c r="E12" s="39"/>
      <c r="F12" s="61"/>
      <c r="G12" s="41"/>
      <c r="H12" s="41"/>
      <c r="I12" s="58"/>
    </row>
    <row r="13" spans="1:23" ht="26.25">
      <c r="A13" s="42" t="s">
        <v>175</v>
      </c>
      <c r="B13" s="43" t="s">
        <v>177</v>
      </c>
      <c r="C13" s="39" t="s">
        <v>142</v>
      </c>
      <c r="D13" s="168">
        <v>537</v>
      </c>
      <c r="E13" s="168">
        <v>466</v>
      </c>
      <c r="F13" s="78">
        <v>394.43</v>
      </c>
      <c r="G13" s="133">
        <f>D13*F13</f>
        <v>211808.91</v>
      </c>
      <c r="H13" s="133">
        <f>E13*F13</f>
        <v>183804.38</v>
      </c>
      <c r="I13" s="135">
        <f>G13/H13*100</f>
        <v>115.23605150214593</v>
      </c>
    </row>
    <row r="14" spans="1:23" ht="26.25">
      <c r="A14" s="62" t="s">
        <v>141</v>
      </c>
      <c r="B14" s="44"/>
      <c r="C14" s="57" t="s">
        <v>154</v>
      </c>
      <c r="D14" s="45" t="s">
        <v>154</v>
      </c>
      <c r="E14" s="45" t="s">
        <v>154</v>
      </c>
      <c r="F14" s="46" t="s">
        <v>154</v>
      </c>
      <c r="G14" s="127">
        <f>G13</f>
        <v>211808.91</v>
      </c>
      <c r="H14" s="127">
        <f>H13</f>
        <v>183804.38</v>
      </c>
      <c r="I14" s="136">
        <f>G14/H14*100</f>
        <v>115.23605150214593</v>
      </c>
    </row>
    <row r="15" spans="1:23" ht="27">
      <c r="A15" s="254" t="s">
        <v>173</v>
      </c>
      <c r="B15" s="257"/>
      <c r="C15" s="257"/>
      <c r="D15" s="257"/>
      <c r="E15" s="257"/>
      <c r="F15" s="257"/>
      <c r="G15" s="257"/>
      <c r="H15" s="257"/>
      <c r="I15" s="258"/>
    </row>
    <row r="16" spans="1:23" ht="51">
      <c r="A16" s="37" t="s">
        <v>193</v>
      </c>
      <c r="B16" s="38" t="s">
        <v>188</v>
      </c>
    </row>
    <row r="17" spans="1:12" ht="52.5">
      <c r="A17" s="42" t="s">
        <v>189</v>
      </c>
      <c r="B17" s="43" t="s">
        <v>190</v>
      </c>
      <c r="C17" s="39" t="s">
        <v>192</v>
      </c>
      <c r="D17" s="167">
        <v>0.11681</v>
      </c>
      <c r="E17" s="167">
        <v>0.12414</v>
      </c>
      <c r="F17" s="78">
        <v>272.37</v>
      </c>
      <c r="G17" s="125">
        <f>D17*F17</f>
        <v>31.815539699999999</v>
      </c>
      <c r="H17" s="125">
        <f>E17*F17</f>
        <v>33.812011800000001</v>
      </c>
      <c r="I17" s="126">
        <f>G17/H17*100</f>
        <v>94.09537618817464</v>
      </c>
    </row>
    <row r="18" spans="1:12" ht="51.75">
      <c r="A18" s="37" t="s">
        <v>178</v>
      </c>
      <c r="B18" s="38" t="s">
        <v>181</v>
      </c>
      <c r="C18" s="39"/>
      <c r="D18" s="169"/>
      <c r="E18" s="169"/>
      <c r="F18" s="58"/>
      <c r="G18" s="141"/>
      <c r="H18" s="141"/>
      <c r="I18" s="126"/>
    </row>
    <row r="19" spans="1:12" ht="26.25">
      <c r="A19" s="42" t="s">
        <v>179</v>
      </c>
      <c r="B19" s="43" t="s">
        <v>182</v>
      </c>
      <c r="C19" s="39" t="s">
        <v>184</v>
      </c>
      <c r="D19" s="168">
        <v>21135</v>
      </c>
      <c r="E19" s="168">
        <v>18432</v>
      </c>
      <c r="F19" s="78">
        <v>50.93</v>
      </c>
      <c r="G19" s="125">
        <f>D19*F19</f>
        <v>1076405.55</v>
      </c>
      <c r="H19" s="125">
        <f>E19*F19</f>
        <v>938741.76000000001</v>
      </c>
      <c r="I19" s="126">
        <f>G19/H19*100</f>
        <v>114.66471354166667</v>
      </c>
    </row>
    <row r="20" spans="1:12" ht="26.25">
      <c r="A20" s="42" t="s">
        <v>180</v>
      </c>
      <c r="B20" s="43" t="s">
        <v>183</v>
      </c>
      <c r="C20" s="39" t="s">
        <v>191</v>
      </c>
      <c r="D20" s="168">
        <v>110</v>
      </c>
      <c r="E20" s="168">
        <v>113</v>
      </c>
      <c r="F20" s="78">
        <v>5510.1</v>
      </c>
      <c r="G20" s="133">
        <f>D20*F20</f>
        <v>606111</v>
      </c>
      <c r="H20" s="134">
        <f>E20*F20</f>
        <v>622641.30000000005</v>
      </c>
      <c r="I20" s="135">
        <f>G20/H20*100</f>
        <v>97.345132743362825</v>
      </c>
    </row>
    <row r="21" spans="1:12" ht="27.75">
      <c r="A21" s="63" t="s">
        <v>141</v>
      </c>
      <c r="B21" s="59" t="s">
        <v>154</v>
      </c>
      <c r="C21" s="45" t="s">
        <v>154</v>
      </c>
      <c r="D21" s="45" t="s">
        <v>154</v>
      </c>
      <c r="E21" s="45" t="s">
        <v>154</v>
      </c>
      <c r="F21" s="46" t="s">
        <v>154</v>
      </c>
      <c r="G21" s="127">
        <f>G17+G19+G20</f>
        <v>1682548.3655397</v>
      </c>
      <c r="H21" s="127">
        <f>H17+H19+H20</f>
        <v>1561416.8720118001</v>
      </c>
      <c r="I21" s="127">
        <f>G21/H21*100</f>
        <v>107.75779330293958</v>
      </c>
    </row>
    <row r="22" spans="1:12" ht="71.25" customHeight="1">
      <c r="A22" s="64" t="s">
        <v>33</v>
      </c>
      <c r="B22" s="60" t="s">
        <v>154</v>
      </c>
      <c r="C22" s="45" t="s">
        <v>154</v>
      </c>
      <c r="D22" s="45" t="s">
        <v>154</v>
      </c>
      <c r="E22" s="45" t="s">
        <v>154</v>
      </c>
      <c r="F22" s="45" t="s">
        <v>154</v>
      </c>
      <c r="G22" s="131">
        <f>G14+G21</f>
        <v>1894357.2755396999</v>
      </c>
      <c r="H22" s="131">
        <f>H14+H21</f>
        <v>1745221.2520118002</v>
      </c>
      <c r="I22" s="131">
        <f>G22/H22*100</f>
        <v>108.54539350560759</v>
      </c>
    </row>
    <row r="23" spans="1:12" ht="27">
      <c r="A23" s="246" t="s">
        <v>36</v>
      </c>
      <c r="B23" s="247"/>
      <c r="C23" s="247"/>
      <c r="D23" s="247"/>
      <c r="E23" s="247"/>
      <c r="F23" s="247"/>
      <c r="G23" s="247"/>
      <c r="H23" s="247"/>
      <c r="I23" s="248"/>
    </row>
    <row r="24" spans="1:12" ht="26.25">
      <c r="A24" s="47" t="s">
        <v>210</v>
      </c>
      <c r="B24" s="97"/>
      <c r="C24" s="39" t="s">
        <v>140</v>
      </c>
      <c r="D24" s="168">
        <v>14927.6</v>
      </c>
      <c r="E24" s="168">
        <v>15009.5</v>
      </c>
      <c r="F24" s="40">
        <v>109.5</v>
      </c>
      <c r="G24" s="125">
        <f>D24*F24</f>
        <v>1634572.2</v>
      </c>
      <c r="H24" s="125">
        <f>E24*F24</f>
        <v>1643540.25</v>
      </c>
      <c r="I24" s="126">
        <f>G24/H24*100</f>
        <v>99.454345581131946</v>
      </c>
    </row>
    <row r="25" spans="1:12" ht="26.25">
      <c r="A25" s="47" t="s">
        <v>34</v>
      </c>
      <c r="B25" s="97"/>
      <c r="C25" s="39" t="s">
        <v>140</v>
      </c>
      <c r="D25" s="168">
        <v>704.7</v>
      </c>
      <c r="E25" s="168">
        <v>719</v>
      </c>
      <c r="F25" s="40">
        <v>1500</v>
      </c>
      <c r="G25" s="125">
        <f>D25*F25</f>
        <v>1057050</v>
      </c>
      <c r="H25" s="125">
        <f>E25*F25</f>
        <v>1078500</v>
      </c>
      <c r="I25" s="126">
        <f>G25/H25*100</f>
        <v>98.011126564673162</v>
      </c>
    </row>
    <row r="26" spans="1:12" ht="26.25">
      <c r="A26" s="47" t="s">
        <v>35</v>
      </c>
      <c r="B26" s="97"/>
      <c r="C26" s="39" t="s">
        <v>140</v>
      </c>
      <c r="D26" s="168">
        <v>850.6</v>
      </c>
      <c r="E26" s="168">
        <v>832</v>
      </c>
      <c r="F26" s="40">
        <v>296.3</v>
      </c>
      <c r="G26" s="125">
        <f>D26*F26</f>
        <v>252032.78000000003</v>
      </c>
      <c r="H26" s="125">
        <f>E26*F26</f>
        <v>246521.60000000001</v>
      </c>
      <c r="I26" s="126">
        <f>G26/H26*100</f>
        <v>102.23557692307695</v>
      </c>
      <c r="L26" t="s">
        <v>221</v>
      </c>
    </row>
    <row r="27" spans="1:12" ht="27.75">
      <c r="A27" s="63" t="s">
        <v>141</v>
      </c>
      <c r="B27" s="59" t="s">
        <v>154</v>
      </c>
      <c r="C27" s="45" t="s">
        <v>154</v>
      </c>
      <c r="D27" s="45" t="s">
        <v>154</v>
      </c>
      <c r="E27" s="45" t="s">
        <v>154</v>
      </c>
      <c r="F27" s="46" t="s">
        <v>154</v>
      </c>
      <c r="G27" s="127">
        <f>G25+G26+G24</f>
        <v>2943654.98</v>
      </c>
      <c r="H27" s="127">
        <f>H25+H26+H24</f>
        <v>2968561.85</v>
      </c>
      <c r="I27" s="127">
        <f>G27/H27*100</f>
        <v>99.160978572839909</v>
      </c>
    </row>
    <row r="28" spans="1:12">
      <c r="A28" s="48"/>
      <c r="B28" s="49"/>
      <c r="C28" s="48"/>
      <c r="D28" s="48"/>
      <c r="E28" s="48"/>
      <c r="F28" s="48"/>
    </row>
    <row r="29" spans="1:12" ht="26.25">
      <c r="A29" s="249" t="s">
        <v>37</v>
      </c>
      <c r="B29" s="249"/>
      <c r="C29" s="249"/>
      <c r="D29" s="249"/>
      <c r="E29" s="249"/>
      <c r="F29" s="249"/>
      <c r="G29" s="98"/>
      <c r="H29" s="98"/>
      <c r="I29" s="98"/>
    </row>
    <row r="30" spans="1:12" ht="26.25">
      <c r="A30" s="99" t="s">
        <v>45</v>
      </c>
      <c r="B30" s="100"/>
      <c r="C30" s="99"/>
      <c r="D30" s="99"/>
      <c r="E30" s="99"/>
      <c r="F30" s="99"/>
      <c r="G30" s="98"/>
      <c r="H30" s="98"/>
      <c r="I30" s="98"/>
    </row>
    <row r="31" spans="1:12" ht="61.9" customHeight="1">
      <c r="A31" s="250" t="s">
        <v>38</v>
      </c>
      <c r="B31" s="250"/>
      <c r="C31" s="250"/>
      <c r="D31" s="250"/>
      <c r="E31" s="250"/>
      <c r="F31" s="250"/>
      <c r="G31" s="250"/>
      <c r="H31" s="250"/>
      <c r="I31" s="250"/>
    </row>
    <row r="32" spans="1:12">
      <c r="A32" s="48"/>
      <c r="B32" s="49"/>
      <c r="C32" s="48"/>
      <c r="D32" s="48"/>
      <c r="E32" s="48"/>
      <c r="F32" s="48"/>
    </row>
    <row r="33" spans="1:6">
      <c r="A33" s="48"/>
      <c r="B33" s="49"/>
      <c r="C33" s="48"/>
      <c r="D33" s="48"/>
      <c r="E33" s="48"/>
      <c r="F33" s="48"/>
    </row>
    <row r="34" spans="1:6">
      <c r="A34" s="48"/>
      <c r="B34" s="49"/>
      <c r="C34" s="48"/>
      <c r="D34" s="48"/>
      <c r="E34" s="48"/>
      <c r="F34" s="48"/>
    </row>
    <row r="35" spans="1:6">
      <c r="B35" s="35"/>
    </row>
    <row r="36" spans="1:6">
      <c r="B36" s="35"/>
    </row>
    <row r="37" spans="1:6">
      <c r="B37" s="35"/>
    </row>
    <row r="38" spans="1:6">
      <c r="B38" s="35"/>
    </row>
    <row r="39" spans="1:6">
      <c r="B39" s="35"/>
    </row>
    <row r="40" spans="1:6">
      <c r="B40" s="35"/>
    </row>
    <row r="41" spans="1:6">
      <c r="B41" s="35"/>
    </row>
    <row r="42" spans="1:6">
      <c r="B42" s="35"/>
    </row>
    <row r="43" spans="1:6">
      <c r="B43" s="35"/>
    </row>
    <row r="44" spans="1:6">
      <c r="B44" s="35"/>
    </row>
    <row r="45" spans="1:6">
      <c r="B45" s="35"/>
    </row>
    <row r="46" spans="1:6">
      <c r="B46" s="35"/>
    </row>
    <row r="47" spans="1:6">
      <c r="B47" s="35"/>
    </row>
    <row r="48" spans="1:6">
      <c r="B48" s="35"/>
    </row>
    <row r="49" spans="2:2">
      <c r="B49" s="35"/>
    </row>
    <row r="50" spans="2:2">
      <c r="B50" s="35"/>
    </row>
    <row r="51" spans="2:2">
      <c r="B51" s="35"/>
    </row>
    <row r="52" spans="2:2">
      <c r="B52" s="35"/>
    </row>
    <row r="53" spans="2:2">
      <c r="B53" s="35"/>
    </row>
    <row r="54" spans="2:2">
      <c r="B54" s="35"/>
    </row>
    <row r="55" spans="2:2">
      <c r="B55" s="35"/>
    </row>
    <row r="56" spans="2:2">
      <c r="B56" s="35"/>
    </row>
    <row r="57" spans="2:2">
      <c r="B57" s="35"/>
    </row>
    <row r="58" spans="2:2">
      <c r="B58" s="35"/>
    </row>
    <row r="59" spans="2:2">
      <c r="B59" s="35"/>
    </row>
    <row r="60" spans="2:2">
      <c r="B60" s="35"/>
    </row>
    <row r="61" spans="2:2">
      <c r="B61" s="35"/>
    </row>
    <row r="62" spans="2:2">
      <c r="B62" s="35"/>
    </row>
    <row r="63" spans="2:2">
      <c r="B63" s="35"/>
    </row>
    <row r="64" spans="2:2">
      <c r="B64" s="35"/>
    </row>
    <row r="65" spans="2:2">
      <c r="B65" s="35"/>
    </row>
    <row r="66" spans="2:2">
      <c r="B66" s="35"/>
    </row>
    <row r="67" spans="2:2">
      <c r="B67" s="35"/>
    </row>
    <row r="68" spans="2:2">
      <c r="B68" s="35"/>
    </row>
    <row r="69" spans="2:2">
      <c r="B69" s="35"/>
    </row>
    <row r="70" spans="2:2">
      <c r="B70" s="35"/>
    </row>
    <row r="71" spans="2:2">
      <c r="B71" s="35"/>
    </row>
    <row r="72" spans="2:2">
      <c r="B72" s="35"/>
    </row>
    <row r="73" spans="2:2">
      <c r="B73" s="35"/>
    </row>
    <row r="74" spans="2:2">
      <c r="B74" s="35"/>
    </row>
    <row r="75" spans="2:2">
      <c r="B75" s="35"/>
    </row>
    <row r="76" spans="2:2">
      <c r="B76" s="35"/>
    </row>
    <row r="77" spans="2:2">
      <c r="B77" s="35"/>
    </row>
    <row r="78" spans="2:2">
      <c r="B78" s="35"/>
    </row>
    <row r="79" spans="2:2">
      <c r="B79" s="35"/>
    </row>
    <row r="80" spans="2:2">
      <c r="B80" s="35"/>
    </row>
    <row r="81" spans="2:2">
      <c r="B81" s="35"/>
    </row>
    <row r="82" spans="2:2">
      <c r="B82" s="35"/>
    </row>
    <row r="83" spans="2:2">
      <c r="B83" s="35"/>
    </row>
    <row r="84" spans="2:2">
      <c r="B84" s="35"/>
    </row>
    <row r="85" spans="2:2">
      <c r="B85" s="35"/>
    </row>
    <row r="86" spans="2:2">
      <c r="B86" s="35"/>
    </row>
    <row r="87" spans="2:2">
      <c r="B87" s="35"/>
    </row>
    <row r="88" spans="2:2">
      <c r="B88" s="35"/>
    </row>
    <row r="89" spans="2:2">
      <c r="B89" s="35"/>
    </row>
    <row r="90" spans="2:2">
      <c r="B90" s="35"/>
    </row>
    <row r="91" spans="2:2">
      <c r="B91" s="35"/>
    </row>
    <row r="92" spans="2:2">
      <c r="B92" s="35"/>
    </row>
    <row r="93" spans="2:2">
      <c r="B93" s="35"/>
    </row>
    <row r="94" spans="2:2">
      <c r="B94" s="35"/>
    </row>
    <row r="95" spans="2:2">
      <c r="B95" s="35"/>
    </row>
    <row r="96" spans="2:2">
      <c r="B96" s="35"/>
    </row>
    <row r="97" spans="2:2">
      <c r="B97" s="35"/>
    </row>
    <row r="98" spans="2:2">
      <c r="B98" s="35"/>
    </row>
    <row r="99" spans="2:2">
      <c r="B99" s="35"/>
    </row>
    <row r="100" spans="2:2">
      <c r="B100" s="35"/>
    </row>
    <row r="101" spans="2:2">
      <c r="B101" s="35"/>
    </row>
    <row r="102" spans="2:2">
      <c r="B102" s="35"/>
    </row>
    <row r="103" spans="2:2">
      <c r="B103" s="35"/>
    </row>
    <row r="104" spans="2:2">
      <c r="B104" s="35"/>
    </row>
    <row r="105" spans="2:2">
      <c r="B105" s="35"/>
    </row>
    <row r="106" spans="2:2">
      <c r="B106" s="35"/>
    </row>
    <row r="107" spans="2:2">
      <c r="B107" s="35"/>
    </row>
    <row r="108" spans="2:2">
      <c r="B108" s="35"/>
    </row>
    <row r="109" spans="2:2">
      <c r="B109" s="35"/>
    </row>
    <row r="110" spans="2:2">
      <c r="B110" s="35"/>
    </row>
    <row r="111" spans="2:2">
      <c r="B111" s="35"/>
    </row>
    <row r="112" spans="2:2">
      <c r="B112" s="35"/>
    </row>
    <row r="113" spans="2:2">
      <c r="B113" s="35"/>
    </row>
    <row r="114" spans="2:2">
      <c r="B114" s="35"/>
    </row>
    <row r="115" spans="2:2">
      <c r="B115" s="35"/>
    </row>
    <row r="116" spans="2:2">
      <c r="B116" s="35"/>
    </row>
    <row r="117" spans="2:2">
      <c r="B117" s="35"/>
    </row>
    <row r="118" spans="2:2">
      <c r="B118" s="35"/>
    </row>
    <row r="119" spans="2:2">
      <c r="B119" s="35"/>
    </row>
    <row r="120" spans="2:2">
      <c r="B120" s="35"/>
    </row>
    <row r="121" spans="2:2">
      <c r="B121" s="35"/>
    </row>
    <row r="122" spans="2:2">
      <c r="B122" s="35"/>
    </row>
    <row r="123" spans="2:2">
      <c r="B123" s="35"/>
    </row>
    <row r="124" spans="2:2">
      <c r="B124" s="35"/>
    </row>
    <row r="125" spans="2:2">
      <c r="B125" s="35"/>
    </row>
    <row r="126" spans="2:2">
      <c r="B126" s="35"/>
    </row>
    <row r="127" spans="2:2">
      <c r="B127" s="35"/>
    </row>
    <row r="128" spans="2:2">
      <c r="B128" s="35"/>
    </row>
    <row r="129" spans="2:2">
      <c r="B129" s="35"/>
    </row>
    <row r="130" spans="2:2">
      <c r="B130" s="35"/>
    </row>
    <row r="131" spans="2:2">
      <c r="B131" s="35"/>
    </row>
    <row r="132" spans="2:2">
      <c r="B132" s="35"/>
    </row>
    <row r="133" spans="2:2">
      <c r="B133" s="35"/>
    </row>
    <row r="134" spans="2:2">
      <c r="B134" s="35"/>
    </row>
    <row r="135" spans="2:2">
      <c r="B135" s="35"/>
    </row>
    <row r="136" spans="2:2">
      <c r="B136" s="35"/>
    </row>
    <row r="137" spans="2:2">
      <c r="B137" s="35"/>
    </row>
    <row r="138" spans="2:2">
      <c r="B138" s="35"/>
    </row>
    <row r="139" spans="2:2">
      <c r="B139" s="35"/>
    </row>
    <row r="140" spans="2:2">
      <c r="B140" s="35"/>
    </row>
    <row r="141" spans="2:2">
      <c r="B141" s="35"/>
    </row>
    <row r="142" spans="2:2">
      <c r="B142" s="35"/>
    </row>
    <row r="143" spans="2:2">
      <c r="B143" s="35"/>
    </row>
    <row r="144" spans="2:2">
      <c r="B144" s="35"/>
    </row>
    <row r="145" spans="2:2">
      <c r="B145" s="35"/>
    </row>
    <row r="146" spans="2:2">
      <c r="B146" s="35"/>
    </row>
    <row r="147" spans="2:2">
      <c r="B147" s="35"/>
    </row>
    <row r="148" spans="2:2">
      <c r="B148" s="35"/>
    </row>
    <row r="149" spans="2:2">
      <c r="B149" s="35"/>
    </row>
    <row r="150" spans="2:2">
      <c r="B150" s="35"/>
    </row>
    <row r="151" spans="2:2">
      <c r="B151" s="35"/>
    </row>
    <row r="152" spans="2:2">
      <c r="B152" s="35"/>
    </row>
    <row r="153" spans="2:2">
      <c r="B153" s="35"/>
    </row>
    <row r="154" spans="2:2">
      <c r="B154" s="35"/>
    </row>
    <row r="155" spans="2:2">
      <c r="B155" s="35"/>
    </row>
    <row r="156" spans="2:2">
      <c r="B156" s="35"/>
    </row>
    <row r="157" spans="2:2">
      <c r="B157" s="35"/>
    </row>
    <row r="158" spans="2:2">
      <c r="B158" s="35"/>
    </row>
    <row r="159" spans="2:2">
      <c r="B159" s="35"/>
    </row>
    <row r="160" spans="2:2">
      <c r="B160" s="35"/>
    </row>
    <row r="161" spans="2:2">
      <c r="B161" s="35"/>
    </row>
    <row r="162" spans="2:2">
      <c r="B162" s="35"/>
    </row>
    <row r="163" spans="2:2">
      <c r="B163" s="35"/>
    </row>
    <row r="164" spans="2:2">
      <c r="B164" s="35"/>
    </row>
    <row r="165" spans="2:2">
      <c r="B165" s="35"/>
    </row>
    <row r="166" spans="2:2">
      <c r="B166" s="35"/>
    </row>
    <row r="167" spans="2:2">
      <c r="B167" s="35"/>
    </row>
    <row r="168" spans="2:2">
      <c r="B168" s="35"/>
    </row>
    <row r="169" spans="2:2">
      <c r="B169" s="35"/>
    </row>
    <row r="170" spans="2:2">
      <c r="B170" s="35"/>
    </row>
    <row r="171" spans="2:2">
      <c r="B171" s="35"/>
    </row>
    <row r="172" spans="2:2">
      <c r="B172" s="35"/>
    </row>
    <row r="173" spans="2:2">
      <c r="B173" s="35"/>
    </row>
    <row r="174" spans="2:2">
      <c r="B174" s="35"/>
    </row>
    <row r="175" spans="2:2">
      <c r="B175" s="35"/>
    </row>
    <row r="176" spans="2:2">
      <c r="B176" s="35"/>
    </row>
    <row r="177" spans="2:2">
      <c r="B177" s="35"/>
    </row>
    <row r="178" spans="2:2">
      <c r="B178" s="35"/>
    </row>
    <row r="179" spans="2:2">
      <c r="B179" s="35"/>
    </row>
    <row r="180" spans="2:2">
      <c r="B180" s="35"/>
    </row>
    <row r="181" spans="2:2">
      <c r="B181" s="35"/>
    </row>
    <row r="182" spans="2:2">
      <c r="B182" s="35"/>
    </row>
    <row r="183" spans="2:2">
      <c r="B183" s="35"/>
    </row>
    <row r="184" spans="2:2">
      <c r="B184" s="35"/>
    </row>
    <row r="185" spans="2:2">
      <c r="B185" s="35"/>
    </row>
    <row r="186" spans="2:2">
      <c r="B186" s="35"/>
    </row>
    <row r="187" spans="2:2">
      <c r="B187" s="35"/>
    </row>
    <row r="188" spans="2:2">
      <c r="B188" s="35"/>
    </row>
    <row r="189" spans="2:2">
      <c r="B189" s="35"/>
    </row>
    <row r="190" spans="2:2">
      <c r="B190" s="35"/>
    </row>
    <row r="191" spans="2:2">
      <c r="B191" s="35"/>
    </row>
    <row r="192" spans="2:2">
      <c r="B192" s="35"/>
    </row>
    <row r="193" spans="2:2">
      <c r="B193" s="35"/>
    </row>
    <row r="194" spans="2:2">
      <c r="B194" s="35"/>
    </row>
    <row r="195" spans="2:2">
      <c r="B195" s="35"/>
    </row>
    <row r="196" spans="2:2">
      <c r="B196" s="35"/>
    </row>
    <row r="197" spans="2:2">
      <c r="B197" s="35"/>
    </row>
    <row r="198" spans="2:2">
      <c r="B198" s="35"/>
    </row>
    <row r="199" spans="2:2">
      <c r="B199" s="35"/>
    </row>
    <row r="200" spans="2:2">
      <c r="B200" s="35"/>
    </row>
    <row r="201" spans="2:2">
      <c r="B201" s="35"/>
    </row>
    <row r="202" spans="2:2">
      <c r="B202" s="35"/>
    </row>
    <row r="203" spans="2:2">
      <c r="B203" s="35"/>
    </row>
    <row r="204" spans="2:2">
      <c r="B204" s="35"/>
    </row>
    <row r="205" spans="2:2">
      <c r="B205" s="35"/>
    </row>
    <row r="206" spans="2:2">
      <c r="B206" s="35"/>
    </row>
    <row r="207" spans="2:2">
      <c r="B207" s="35"/>
    </row>
    <row r="208" spans="2:2">
      <c r="B208" s="35"/>
    </row>
    <row r="209" spans="2:2">
      <c r="B209" s="35"/>
    </row>
    <row r="210" spans="2:2">
      <c r="B210" s="35"/>
    </row>
    <row r="211" spans="2:2">
      <c r="B211" s="35"/>
    </row>
    <row r="212" spans="2:2">
      <c r="B212" s="35"/>
    </row>
    <row r="213" spans="2:2">
      <c r="B213" s="35"/>
    </row>
    <row r="214" spans="2:2">
      <c r="B214" s="35"/>
    </row>
    <row r="215" spans="2:2">
      <c r="B215" s="35"/>
    </row>
    <row r="216" spans="2:2">
      <c r="B216" s="35"/>
    </row>
    <row r="217" spans="2:2">
      <c r="B217" s="35"/>
    </row>
    <row r="218" spans="2:2">
      <c r="B218" s="35"/>
    </row>
    <row r="219" spans="2:2">
      <c r="B219" s="35"/>
    </row>
    <row r="220" spans="2:2">
      <c r="B220" s="35"/>
    </row>
    <row r="221" spans="2:2">
      <c r="B221" s="35"/>
    </row>
    <row r="222" spans="2:2">
      <c r="B222" s="35"/>
    </row>
    <row r="223" spans="2:2">
      <c r="B223" s="35"/>
    </row>
    <row r="224" spans="2:2">
      <c r="B224" s="35"/>
    </row>
    <row r="225" spans="2:2">
      <c r="B225" s="35"/>
    </row>
    <row r="226" spans="2:2">
      <c r="B226" s="35"/>
    </row>
    <row r="227" spans="2:2">
      <c r="B227" s="35"/>
    </row>
    <row r="228" spans="2:2">
      <c r="B228" s="35"/>
    </row>
    <row r="229" spans="2:2">
      <c r="B229" s="35"/>
    </row>
    <row r="230" spans="2:2">
      <c r="B230" s="35"/>
    </row>
    <row r="231" spans="2:2">
      <c r="B231" s="35"/>
    </row>
    <row r="232" spans="2:2">
      <c r="B232" s="35"/>
    </row>
    <row r="233" spans="2:2">
      <c r="B233" s="35"/>
    </row>
    <row r="234" spans="2:2">
      <c r="B234" s="35"/>
    </row>
    <row r="235" spans="2:2">
      <c r="B235" s="35"/>
    </row>
    <row r="236" spans="2:2">
      <c r="B236" s="35"/>
    </row>
    <row r="237" spans="2:2">
      <c r="B237" s="35"/>
    </row>
    <row r="238" spans="2:2">
      <c r="B238" s="35"/>
    </row>
    <row r="239" spans="2:2">
      <c r="B239" s="35"/>
    </row>
    <row r="240" spans="2:2">
      <c r="B240" s="35"/>
    </row>
    <row r="241" spans="2:2">
      <c r="B241" s="35"/>
    </row>
    <row r="242" spans="2:2">
      <c r="B242" s="35"/>
    </row>
    <row r="243" spans="2:2">
      <c r="B243" s="35"/>
    </row>
    <row r="244" spans="2:2">
      <c r="B244" s="35"/>
    </row>
    <row r="245" spans="2:2">
      <c r="B245" s="35"/>
    </row>
    <row r="246" spans="2:2">
      <c r="B246" s="35"/>
    </row>
    <row r="247" spans="2:2">
      <c r="B247" s="35"/>
    </row>
    <row r="248" spans="2:2">
      <c r="B248" s="35"/>
    </row>
    <row r="249" spans="2:2">
      <c r="B249" s="35"/>
    </row>
    <row r="250" spans="2:2">
      <c r="B250" s="35"/>
    </row>
    <row r="251" spans="2:2">
      <c r="B251" s="35"/>
    </row>
    <row r="252" spans="2:2">
      <c r="B252" s="35"/>
    </row>
    <row r="253" spans="2:2">
      <c r="B253" s="35"/>
    </row>
    <row r="254" spans="2:2">
      <c r="B254" s="35"/>
    </row>
    <row r="255" spans="2:2">
      <c r="B255" s="35"/>
    </row>
    <row r="256" spans="2:2">
      <c r="B256" s="35"/>
    </row>
    <row r="257" spans="2:2">
      <c r="B257" s="35"/>
    </row>
    <row r="258" spans="2:2">
      <c r="B258" s="35"/>
    </row>
    <row r="259" spans="2:2">
      <c r="B259" s="35"/>
    </row>
    <row r="260" spans="2:2">
      <c r="B260" s="35"/>
    </row>
    <row r="261" spans="2:2">
      <c r="B261" s="35"/>
    </row>
    <row r="262" spans="2:2">
      <c r="B262" s="35"/>
    </row>
    <row r="263" spans="2:2">
      <c r="B263" s="35"/>
    </row>
    <row r="264" spans="2:2">
      <c r="B264" s="35"/>
    </row>
    <row r="265" spans="2:2">
      <c r="B265" s="35"/>
    </row>
    <row r="266" spans="2:2">
      <c r="B266" s="35"/>
    </row>
    <row r="267" spans="2:2">
      <c r="B267" s="35"/>
    </row>
    <row r="268" spans="2:2">
      <c r="B268" s="35"/>
    </row>
    <row r="269" spans="2:2">
      <c r="B269" s="35"/>
    </row>
    <row r="270" spans="2:2">
      <c r="B270" s="35"/>
    </row>
    <row r="271" spans="2:2">
      <c r="B271" s="35"/>
    </row>
    <row r="272" spans="2:2">
      <c r="B272" s="35"/>
    </row>
    <row r="273" spans="2:2">
      <c r="B273" s="35"/>
    </row>
    <row r="274" spans="2:2">
      <c r="B274" s="35"/>
    </row>
    <row r="275" spans="2:2">
      <c r="B275" s="35"/>
    </row>
    <row r="276" spans="2:2">
      <c r="B276" s="35"/>
    </row>
    <row r="277" spans="2:2">
      <c r="B277" s="35"/>
    </row>
    <row r="278" spans="2:2">
      <c r="B278" s="35"/>
    </row>
    <row r="279" spans="2:2">
      <c r="B279" s="35"/>
    </row>
    <row r="280" spans="2:2">
      <c r="B280" s="35"/>
    </row>
    <row r="281" spans="2:2">
      <c r="B281" s="35"/>
    </row>
    <row r="282" spans="2:2">
      <c r="B282" s="35"/>
    </row>
    <row r="283" spans="2:2">
      <c r="B283" s="35"/>
    </row>
    <row r="284" spans="2:2">
      <c r="B284" s="35"/>
    </row>
    <row r="285" spans="2:2">
      <c r="B285" s="35"/>
    </row>
    <row r="286" spans="2:2">
      <c r="B286" s="35"/>
    </row>
    <row r="287" spans="2:2">
      <c r="B287" s="35"/>
    </row>
    <row r="288" spans="2:2">
      <c r="B288" s="35"/>
    </row>
    <row r="289" spans="2:2">
      <c r="B289" s="35"/>
    </row>
    <row r="290" spans="2:2">
      <c r="B290" s="35"/>
    </row>
    <row r="291" spans="2:2">
      <c r="B291" s="35"/>
    </row>
    <row r="292" spans="2:2">
      <c r="B292" s="35"/>
    </row>
    <row r="293" spans="2:2">
      <c r="B293" s="35"/>
    </row>
    <row r="294" spans="2:2">
      <c r="B294" s="35"/>
    </row>
    <row r="295" spans="2:2">
      <c r="B295" s="35"/>
    </row>
    <row r="296" spans="2:2">
      <c r="B296" s="35"/>
    </row>
    <row r="297" spans="2:2">
      <c r="B297" s="35"/>
    </row>
    <row r="298" spans="2:2">
      <c r="B298" s="35"/>
    </row>
    <row r="299" spans="2:2">
      <c r="B299" s="35"/>
    </row>
    <row r="300" spans="2:2">
      <c r="B300" s="35"/>
    </row>
    <row r="301" spans="2:2">
      <c r="B301" s="35"/>
    </row>
    <row r="302" spans="2:2">
      <c r="B302" s="35"/>
    </row>
    <row r="303" spans="2:2">
      <c r="B303" s="35"/>
    </row>
    <row r="304" spans="2:2">
      <c r="B304" s="35"/>
    </row>
    <row r="305" spans="2:2">
      <c r="B305" s="35"/>
    </row>
    <row r="306" spans="2:2">
      <c r="B306" s="35"/>
    </row>
    <row r="307" spans="2:2">
      <c r="B307" s="35"/>
    </row>
    <row r="308" spans="2:2">
      <c r="B308" s="35"/>
    </row>
    <row r="309" spans="2:2">
      <c r="B309" s="35"/>
    </row>
    <row r="310" spans="2:2">
      <c r="B310" s="35"/>
    </row>
    <row r="311" spans="2:2">
      <c r="B311" s="35"/>
    </row>
    <row r="312" spans="2:2">
      <c r="B312" s="35"/>
    </row>
    <row r="313" spans="2:2">
      <c r="B313" s="35"/>
    </row>
    <row r="314" spans="2:2">
      <c r="B314" s="35"/>
    </row>
    <row r="315" spans="2:2">
      <c r="B315" s="35"/>
    </row>
    <row r="316" spans="2:2">
      <c r="B316" s="35"/>
    </row>
    <row r="317" spans="2:2">
      <c r="B317" s="35"/>
    </row>
    <row r="318" spans="2:2">
      <c r="B318" s="35"/>
    </row>
    <row r="319" spans="2:2">
      <c r="B319" s="35"/>
    </row>
    <row r="320" spans="2:2">
      <c r="B320" s="35"/>
    </row>
    <row r="321" spans="2:2">
      <c r="B321" s="35"/>
    </row>
    <row r="322" spans="2:2">
      <c r="B322" s="35"/>
    </row>
    <row r="323" spans="2:2">
      <c r="B323" s="35"/>
    </row>
    <row r="324" spans="2:2">
      <c r="B324" s="35"/>
    </row>
    <row r="325" spans="2:2">
      <c r="B325" s="35"/>
    </row>
    <row r="326" spans="2:2">
      <c r="B326" s="35"/>
    </row>
    <row r="327" spans="2:2">
      <c r="B327" s="35"/>
    </row>
    <row r="328" spans="2:2">
      <c r="B328" s="35"/>
    </row>
    <row r="329" spans="2:2">
      <c r="B329" s="35"/>
    </row>
    <row r="330" spans="2:2">
      <c r="B330" s="35"/>
    </row>
    <row r="331" spans="2:2">
      <c r="B331" s="35"/>
    </row>
    <row r="332" spans="2:2">
      <c r="B332" s="35"/>
    </row>
    <row r="333" spans="2:2">
      <c r="B333" s="35"/>
    </row>
    <row r="334" spans="2:2">
      <c r="B334" s="35"/>
    </row>
    <row r="335" spans="2:2">
      <c r="B335" s="35"/>
    </row>
    <row r="336" spans="2:2">
      <c r="B336" s="35"/>
    </row>
    <row r="337" spans="2:2">
      <c r="B337" s="35"/>
    </row>
    <row r="338" spans="2:2">
      <c r="B338" s="35"/>
    </row>
    <row r="339" spans="2:2">
      <c r="B339" s="35"/>
    </row>
    <row r="340" spans="2:2">
      <c r="B340" s="35"/>
    </row>
    <row r="341" spans="2:2">
      <c r="B341" s="35"/>
    </row>
    <row r="342" spans="2:2">
      <c r="B342" s="35"/>
    </row>
    <row r="343" spans="2:2">
      <c r="B343" s="35"/>
    </row>
    <row r="344" spans="2:2">
      <c r="B344" s="35"/>
    </row>
    <row r="345" spans="2:2">
      <c r="B345" s="35"/>
    </row>
    <row r="346" spans="2:2">
      <c r="B346" s="35"/>
    </row>
    <row r="347" spans="2:2">
      <c r="B347" s="35"/>
    </row>
    <row r="348" spans="2:2">
      <c r="B348" s="35"/>
    </row>
    <row r="349" spans="2:2">
      <c r="B349" s="35"/>
    </row>
    <row r="350" spans="2:2">
      <c r="B350" s="35"/>
    </row>
    <row r="351" spans="2:2">
      <c r="B351" s="35"/>
    </row>
    <row r="352" spans="2:2">
      <c r="B352" s="35"/>
    </row>
    <row r="353" spans="2:2">
      <c r="B353" s="35"/>
    </row>
    <row r="354" spans="2:2">
      <c r="B354" s="35"/>
    </row>
    <row r="355" spans="2:2">
      <c r="B355" s="35"/>
    </row>
    <row r="356" spans="2:2">
      <c r="B356" s="35"/>
    </row>
    <row r="357" spans="2:2">
      <c r="B357" s="35"/>
    </row>
    <row r="358" spans="2:2">
      <c r="B358" s="35"/>
    </row>
    <row r="359" spans="2:2">
      <c r="B359" s="35"/>
    </row>
    <row r="360" spans="2:2">
      <c r="B360" s="35"/>
    </row>
    <row r="361" spans="2:2">
      <c r="B361" s="35"/>
    </row>
    <row r="362" spans="2:2">
      <c r="B362" s="35"/>
    </row>
    <row r="363" spans="2:2">
      <c r="B363" s="35"/>
    </row>
    <row r="364" spans="2:2">
      <c r="B364" s="35"/>
    </row>
    <row r="365" spans="2:2">
      <c r="B365" s="35"/>
    </row>
    <row r="366" spans="2:2">
      <c r="B366" s="35"/>
    </row>
    <row r="367" spans="2:2">
      <c r="B367" s="35"/>
    </row>
    <row r="368" spans="2:2">
      <c r="B368" s="35"/>
    </row>
    <row r="369" spans="2:2">
      <c r="B369" s="35"/>
    </row>
    <row r="370" spans="2:2">
      <c r="B370" s="35"/>
    </row>
    <row r="371" spans="2:2">
      <c r="B371" s="35"/>
    </row>
    <row r="372" spans="2:2">
      <c r="B372" s="35"/>
    </row>
    <row r="373" spans="2:2">
      <c r="B373" s="35"/>
    </row>
    <row r="374" spans="2:2">
      <c r="B374" s="35"/>
    </row>
    <row r="375" spans="2:2">
      <c r="B375" s="35"/>
    </row>
    <row r="376" spans="2:2">
      <c r="B376" s="35"/>
    </row>
    <row r="377" spans="2:2">
      <c r="B377" s="35"/>
    </row>
    <row r="378" spans="2:2">
      <c r="B378" s="35"/>
    </row>
    <row r="379" spans="2:2">
      <c r="B379" s="35"/>
    </row>
    <row r="380" spans="2:2">
      <c r="B380" s="35"/>
    </row>
    <row r="381" spans="2:2">
      <c r="B381" s="35"/>
    </row>
    <row r="382" spans="2:2">
      <c r="B382" s="35"/>
    </row>
    <row r="383" spans="2:2">
      <c r="B383" s="35"/>
    </row>
    <row r="384" spans="2:2">
      <c r="B384" s="35"/>
    </row>
    <row r="385" spans="2:2">
      <c r="B385" s="35"/>
    </row>
    <row r="386" spans="2:2">
      <c r="B386" s="35"/>
    </row>
    <row r="387" spans="2:2">
      <c r="B387" s="35"/>
    </row>
    <row r="388" spans="2:2">
      <c r="B388" s="35"/>
    </row>
    <row r="389" spans="2:2">
      <c r="B389" s="35"/>
    </row>
    <row r="390" spans="2:2">
      <c r="B390" s="35"/>
    </row>
    <row r="391" spans="2:2">
      <c r="B391" s="35"/>
    </row>
    <row r="392" spans="2:2">
      <c r="B392" s="35"/>
    </row>
    <row r="393" spans="2:2">
      <c r="B393" s="35"/>
    </row>
    <row r="394" spans="2:2">
      <c r="B394" s="35"/>
    </row>
    <row r="395" spans="2:2">
      <c r="B395" s="35"/>
    </row>
    <row r="396" spans="2:2">
      <c r="B396" s="35"/>
    </row>
    <row r="397" spans="2:2">
      <c r="B397" s="35"/>
    </row>
    <row r="398" spans="2:2">
      <c r="B398" s="35"/>
    </row>
    <row r="399" spans="2:2">
      <c r="B399" s="35"/>
    </row>
    <row r="400" spans="2:2">
      <c r="B400" s="35"/>
    </row>
    <row r="401" spans="2:2">
      <c r="B401" s="35"/>
    </row>
    <row r="402" spans="2:2">
      <c r="B402" s="35"/>
    </row>
    <row r="403" spans="2:2">
      <c r="B403" s="35"/>
    </row>
    <row r="404" spans="2:2">
      <c r="B404" s="35"/>
    </row>
    <row r="405" spans="2:2">
      <c r="B405" s="35"/>
    </row>
    <row r="406" spans="2:2">
      <c r="B406" s="35"/>
    </row>
    <row r="407" spans="2:2">
      <c r="B407" s="35"/>
    </row>
    <row r="408" spans="2:2">
      <c r="B408" s="35"/>
    </row>
    <row r="409" spans="2:2">
      <c r="B409" s="35"/>
    </row>
    <row r="410" spans="2:2">
      <c r="B410" s="35"/>
    </row>
    <row r="411" spans="2:2">
      <c r="B411" s="35"/>
    </row>
    <row r="412" spans="2:2">
      <c r="B412" s="35"/>
    </row>
    <row r="413" spans="2:2">
      <c r="B413" s="35"/>
    </row>
    <row r="414" spans="2:2">
      <c r="B414" s="35"/>
    </row>
    <row r="415" spans="2:2">
      <c r="B415" s="35"/>
    </row>
    <row r="416" spans="2:2">
      <c r="B416" s="35"/>
    </row>
    <row r="417" spans="2:2">
      <c r="B417" s="35"/>
    </row>
    <row r="418" spans="2:2">
      <c r="B418" s="35"/>
    </row>
    <row r="419" spans="2:2">
      <c r="B419" s="35"/>
    </row>
    <row r="420" spans="2:2">
      <c r="B420" s="35"/>
    </row>
    <row r="421" spans="2:2">
      <c r="B421" s="35"/>
    </row>
    <row r="422" spans="2:2">
      <c r="B422" s="35"/>
    </row>
    <row r="423" spans="2:2">
      <c r="B423" s="35"/>
    </row>
    <row r="424" spans="2:2">
      <c r="B424" s="35"/>
    </row>
    <row r="425" spans="2:2">
      <c r="B425" s="35"/>
    </row>
    <row r="426" spans="2:2">
      <c r="B426" s="35"/>
    </row>
    <row r="427" spans="2:2">
      <c r="B427" s="35"/>
    </row>
    <row r="428" spans="2:2">
      <c r="B428" s="35"/>
    </row>
    <row r="429" spans="2:2">
      <c r="B429" s="35"/>
    </row>
    <row r="430" spans="2:2">
      <c r="B430" s="35"/>
    </row>
    <row r="431" spans="2:2">
      <c r="B431" s="35"/>
    </row>
    <row r="432" spans="2:2">
      <c r="B432" s="35"/>
    </row>
    <row r="433" spans="2:2">
      <c r="B433" s="35"/>
    </row>
    <row r="434" spans="2:2">
      <c r="B434" s="35"/>
    </row>
    <row r="435" spans="2:2">
      <c r="B435" s="35"/>
    </row>
    <row r="436" spans="2:2">
      <c r="B436" s="35"/>
    </row>
    <row r="437" spans="2:2">
      <c r="B437" s="35"/>
    </row>
    <row r="438" spans="2:2">
      <c r="B438" s="35"/>
    </row>
    <row r="439" spans="2:2">
      <c r="B439" s="35"/>
    </row>
    <row r="440" spans="2:2">
      <c r="B440" s="35"/>
    </row>
    <row r="441" spans="2:2">
      <c r="B441" s="35"/>
    </row>
    <row r="442" spans="2:2">
      <c r="B442" s="35"/>
    </row>
    <row r="443" spans="2:2">
      <c r="B443" s="35"/>
    </row>
    <row r="444" spans="2:2">
      <c r="B444" s="35"/>
    </row>
    <row r="445" spans="2:2">
      <c r="B445" s="35"/>
    </row>
    <row r="446" spans="2:2">
      <c r="B446" s="35"/>
    </row>
    <row r="447" spans="2:2">
      <c r="B447" s="35"/>
    </row>
    <row r="448" spans="2:2">
      <c r="B448" s="35"/>
    </row>
    <row r="449" spans="2:2">
      <c r="B449" s="35"/>
    </row>
    <row r="450" spans="2:2">
      <c r="B450" s="35"/>
    </row>
    <row r="451" spans="2:2">
      <c r="B451" s="35"/>
    </row>
    <row r="452" spans="2:2">
      <c r="B452" s="35"/>
    </row>
    <row r="453" spans="2:2">
      <c r="B453" s="35"/>
    </row>
    <row r="454" spans="2:2">
      <c r="B454" s="35"/>
    </row>
    <row r="455" spans="2:2">
      <c r="B455" s="35"/>
    </row>
    <row r="456" spans="2:2">
      <c r="B456" s="35"/>
    </row>
    <row r="457" spans="2:2">
      <c r="B457" s="35"/>
    </row>
    <row r="458" spans="2:2">
      <c r="B458" s="35"/>
    </row>
    <row r="459" spans="2:2">
      <c r="B459" s="35"/>
    </row>
    <row r="460" spans="2:2">
      <c r="B460" s="35"/>
    </row>
    <row r="461" spans="2:2">
      <c r="B461" s="35"/>
    </row>
    <row r="462" spans="2:2">
      <c r="B462" s="35"/>
    </row>
    <row r="463" spans="2:2">
      <c r="B463" s="35"/>
    </row>
    <row r="464" spans="2:2">
      <c r="B464" s="35"/>
    </row>
    <row r="465" spans="2:2">
      <c r="B465" s="35"/>
    </row>
    <row r="466" spans="2:2">
      <c r="B466" s="35"/>
    </row>
    <row r="467" spans="2:2">
      <c r="B467" s="35"/>
    </row>
    <row r="468" spans="2:2">
      <c r="B468" s="35"/>
    </row>
    <row r="469" spans="2:2">
      <c r="B469" s="35"/>
    </row>
    <row r="470" spans="2:2">
      <c r="B470" s="35"/>
    </row>
    <row r="471" spans="2:2">
      <c r="B471" s="35"/>
    </row>
    <row r="472" spans="2:2">
      <c r="B472" s="35"/>
    </row>
    <row r="473" spans="2:2">
      <c r="B473" s="35"/>
    </row>
    <row r="474" spans="2:2">
      <c r="B474" s="35"/>
    </row>
  </sheetData>
  <mergeCells count="16">
    <mergeCell ref="G6:G8"/>
    <mergeCell ref="H6:H8"/>
    <mergeCell ref="A2:I2"/>
    <mergeCell ref="A3:I3"/>
    <mergeCell ref="A5:A8"/>
    <mergeCell ref="B5:B8"/>
    <mergeCell ref="C5:E7"/>
    <mergeCell ref="F5:F8"/>
    <mergeCell ref="G5:H5"/>
    <mergeCell ref="I5:I8"/>
    <mergeCell ref="A23:I23"/>
    <mergeCell ref="A29:F29"/>
    <mergeCell ref="A31:I31"/>
    <mergeCell ref="A10:I10"/>
    <mergeCell ref="A11:I11"/>
    <mergeCell ref="A15:I15"/>
  </mergeCells>
  <phoneticPr fontId="18" type="noConversion"/>
  <printOptions horizontalCentered="1"/>
  <pageMargins left="0.39370078740157483" right="0.39370078740157483" top="0.39370078740157483" bottom="0.39370078740157483" header="0" footer="0"/>
  <pageSetup paperSize="9" scale="43" fitToWidth="0" fitToHeight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"/>
  <sheetViews>
    <sheetView view="pageBreakPreview" zoomScale="80" zoomScaleSheetLayoutView="80" workbookViewId="0">
      <selection activeCell="C15" sqref="C15"/>
    </sheetView>
  </sheetViews>
  <sheetFormatPr defaultRowHeight="12.75"/>
  <cols>
    <col min="1" max="1" width="5.5703125" customWidth="1"/>
    <col min="2" max="2" width="27.42578125" customWidth="1"/>
    <col min="3" max="3" width="46" customWidth="1"/>
    <col min="4" max="4" width="23.42578125" customWidth="1"/>
    <col min="5" max="5" width="22.42578125" customWidth="1"/>
    <col min="6" max="6" width="21.28515625" customWidth="1"/>
    <col min="7" max="7" width="26.28515625" customWidth="1"/>
    <col min="8" max="8" width="26.7109375" customWidth="1"/>
  </cols>
  <sheetData>
    <row r="1" spans="1:9" s="48" customFormat="1" ht="26.25" customHeight="1">
      <c r="G1" s="142"/>
      <c r="H1" s="143" t="s">
        <v>17</v>
      </c>
      <c r="I1" s="144"/>
    </row>
    <row r="2" spans="1:9" s="48" customFormat="1"/>
    <row r="3" spans="1:9" s="48" customFormat="1" ht="76.5" customHeight="1">
      <c r="A3" s="282" t="s">
        <v>205</v>
      </c>
      <c r="B3" s="282"/>
      <c r="C3" s="282"/>
      <c r="D3" s="282"/>
      <c r="E3" s="282"/>
      <c r="F3" s="282"/>
      <c r="G3" s="282"/>
      <c r="H3" s="282"/>
    </row>
    <row r="4" spans="1:9" s="48" customFormat="1" ht="29.25" customHeight="1">
      <c r="A4" s="137"/>
      <c r="B4" s="137"/>
      <c r="C4" s="137"/>
      <c r="D4" s="145"/>
      <c r="E4" s="145"/>
      <c r="F4" s="145"/>
      <c r="G4" s="145"/>
    </row>
    <row r="5" spans="1:9" s="48" customFormat="1" ht="187.5">
      <c r="A5" s="146" t="s">
        <v>8</v>
      </c>
      <c r="B5" s="146" t="s">
        <v>9</v>
      </c>
      <c r="C5" s="146" t="s">
        <v>10</v>
      </c>
      <c r="D5" s="146" t="s">
        <v>15</v>
      </c>
      <c r="E5" s="146" t="s">
        <v>198</v>
      </c>
      <c r="F5" s="146" t="s">
        <v>11</v>
      </c>
      <c r="G5" s="146" t="s">
        <v>13</v>
      </c>
      <c r="H5" s="146" t="s">
        <v>14</v>
      </c>
    </row>
    <row r="6" spans="1:9" s="148" customFormat="1" ht="56.25">
      <c r="A6" s="147">
        <v>1</v>
      </c>
      <c r="B6" s="147" t="s">
        <v>197</v>
      </c>
      <c r="C6" s="147" t="s">
        <v>196</v>
      </c>
      <c r="D6" s="147" t="s">
        <v>195</v>
      </c>
      <c r="E6" s="147" t="s">
        <v>206</v>
      </c>
      <c r="F6" s="147">
        <v>144.5</v>
      </c>
      <c r="G6" s="147">
        <v>0</v>
      </c>
      <c r="H6" s="147" t="s">
        <v>208</v>
      </c>
    </row>
    <row r="7" spans="1:9" s="148" customFormat="1" ht="56.25">
      <c r="A7" s="147">
        <v>2</v>
      </c>
      <c r="B7" s="147" t="s">
        <v>200</v>
      </c>
      <c r="C7" s="147" t="s">
        <v>199</v>
      </c>
      <c r="D7" s="147" t="s">
        <v>195</v>
      </c>
      <c r="E7" s="147" t="s">
        <v>201</v>
      </c>
      <c r="F7" s="149">
        <v>150</v>
      </c>
      <c r="G7" s="147">
        <v>30</v>
      </c>
      <c r="H7" s="196" t="s">
        <v>214</v>
      </c>
    </row>
    <row r="8" spans="1:9" s="148" customFormat="1" ht="56.25">
      <c r="A8" s="196">
        <v>3</v>
      </c>
      <c r="B8" s="196" t="s">
        <v>197</v>
      </c>
      <c r="C8" s="196" t="s">
        <v>202</v>
      </c>
      <c r="D8" s="196" t="s">
        <v>195</v>
      </c>
      <c r="E8" s="196" t="s">
        <v>215</v>
      </c>
      <c r="F8" s="149">
        <v>170</v>
      </c>
      <c r="G8" s="196">
        <v>0</v>
      </c>
      <c r="H8" s="196" t="s">
        <v>216</v>
      </c>
    </row>
    <row r="9" spans="1:9" s="148" customFormat="1" ht="56.25">
      <c r="A9" s="196">
        <v>4</v>
      </c>
      <c r="B9" s="196" t="s">
        <v>204</v>
      </c>
      <c r="C9" s="196" t="s">
        <v>203</v>
      </c>
      <c r="D9" s="196" t="s">
        <v>195</v>
      </c>
      <c r="E9" s="196" t="s">
        <v>201</v>
      </c>
      <c r="F9" s="166">
        <v>226.55625000000001</v>
      </c>
      <c r="G9" s="196">
        <v>0</v>
      </c>
      <c r="H9" s="196" t="s">
        <v>217</v>
      </c>
    </row>
    <row r="10" spans="1:9" s="148" customFormat="1" ht="56.25">
      <c r="A10" s="147">
        <v>5</v>
      </c>
      <c r="B10" s="196" t="s">
        <v>219</v>
      </c>
      <c r="C10" s="196" t="s">
        <v>218</v>
      </c>
      <c r="D10" s="196" t="s">
        <v>195</v>
      </c>
      <c r="E10" s="196" t="s">
        <v>220</v>
      </c>
      <c r="F10" s="149">
        <v>20</v>
      </c>
      <c r="G10" s="147">
        <v>20</v>
      </c>
      <c r="H10" s="196" t="s">
        <v>214</v>
      </c>
    </row>
    <row r="11" spans="1:9" s="48" customFormat="1" ht="18" hidden="1" customHeight="1">
      <c r="A11" s="283"/>
      <c r="B11" s="285"/>
      <c r="C11" s="285"/>
      <c r="D11" s="285"/>
      <c r="E11" s="150"/>
      <c r="F11" s="281"/>
      <c r="G11" s="281"/>
      <c r="H11" s="281"/>
    </row>
    <row r="12" spans="1:9" s="48" customFormat="1" ht="18" hidden="1" customHeight="1">
      <c r="A12" s="284"/>
      <c r="B12" s="285" t="s">
        <v>12</v>
      </c>
      <c r="C12" s="285"/>
      <c r="D12" s="285"/>
      <c r="E12" s="147"/>
      <c r="F12" s="281"/>
      <c r="G12" s="281"/>
      <c r="H12" s="281"/>
    </row>
    <row r="13" spans="1:9" s="48" customFormat="1" ht="27.75" customHeight="1">
      <c r="A13" s="280" t="s">
        <v>141</v>
      </c>
      <c r="B13" s="280"/>
      <c r="C13" s="280"/>
      <c r="D13" s="280"/>
      <c r="E13" s="151"/>
      <c r="F13" s="152"/>
      <c r="G13" s="152"/>
      <c r="H13" s="152"/>
    </row>
  </sheetData>
  <mergeCells count="9">
    <mergeCell ref="A13:D13"/>
    <mergeCell ref="F11:F12"/>
    <mergeCell ref="G11:G12"/>
    <mergeCell ref="A3:H3"/>
    <mergeCell ref="A11:A12"/>
    <mergeCell ref="B11:B12"/>
    <mergeCell ref="C11:C12"/>
    <mergeCell ref="D11:D12"/>
    <mergeCell ref="H11:H12"/>
  </mergeCells>
  <phoneticPr fontId="18" type="noConversion"/>
  <printOptions horizontalCentered="1"/>
  <pageMargins left="0.19685039370078741" right="0.19685039370078741" top="0.74803149606299213" bottom="0.19685039370078741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7</vt:i4>
      </vt:variant>
    </vt:vector>
  </HeadingPairs>
  <TitlesOfParts>
    <vt:vector size="11" baseType="lpstr">
      <vt:lpstr>Аналит.отчет</vt:lpstr>
      <vt:lpstr>Диагностика</vt:lpstr>
      <vt:lpstr>Расчет ИФО</vt:lpstr>
      <vt:lpstr>Инвест. проекты</vt:lpstr>
      <vt:lpstr>Аналит.отчет!Заголовки_для_печати</vt:lpstr>
      <vt:lpstr>Диагностика!Заголовки_для_печати</vt:lpstr>
      <vt:lpstr>'Расчет ИФО'!Заголовки_для_печати</vt:lpstr>
      <vt:lpstr>Аналит.отчет!Область_печати</vt:lpstr>
      <vt:lpstr>Диагностика!Область_печати</vt:lpstr>
      <vt:lpstr>'Инвест. проекты'!Область_печати</vt:lpstr>
      <vt:lpstr>'Расчет ИФО'!Область_печати</vt:lpstr>
    </vt:vector>
  </TitlesOfParts>
  <Company>AoIR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2019-02-13T08:13:21Z</cp:lastPrinted>
  <dcterms:created xsi:type="dcterms:W3CDTF">2006-03-06T08:26:24Z</dcterms:created>
  <dcterms:modified xsi:type="dcterms:W3CDTF">2019-05-27T08:53:51Z</dcterms:modified>
</cp:coreProperties>
</file>